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Mehdi\Documents\Traffic Project\2017 Planning\2018-19 Work Plan\"/>
    </mc:Choice>
  </mc:AlternateContent>
  <bookViews>
    <workbookView xWindow="0" yWindow="0" windowWidth="17280" windowHeight="7236"/>
  </bookViews>
  <sheets>
    <sheet name="2018 AWP" sheetId="1" r:id="rId1"/>
  </sheets>
  <definedNames>
    <definedName name="_xlnm.Print_Area" localSheetId="0">'2018 AWP'!$A$1:$AC$40</definedName>
  </definedNames>
  <calcPr calcId="171027"/>
</workbook>
</file>

<file path=xl/calcChain.xml><?xml version="1.0" encoding="utf-8"?>
<calcChain xmlns="http://schemas.openxmlformats.org/spreadsheetml/2006/main">
  <c r="AA13" i="1" l="1"/>
  <c r="AA8" i="1" l="1"/>
  <c r="AA9" i="1" s="1"/>
  <c r="AA10" i="1" l="1"/>
  <c r="S36" i="1" l="1"/>
  <c r="S16" i="1"/>
  <c r="S12" i="1"/>
  <c r="S13" i="1" s="1"/>
  <c r="S30" i="1"/>
  <c r="S28" i="1"/>
  <c r="S26" i="1"/>
  <c r="S20" i="1"/>
  <c r="AA19" i="1"/>
  <c r="AA23" i="1"/>
  <c r="S31" i="1" l="1"/>
  <c r="AA12" i="1"/>
  <c r="AA27" i="1" l="1"/>
  <c r="AA28" i="1" s="1"/>
  <c r="AA14" i="1"/>
  <c r="AA29" i="1"/>
  <c r="AA21" i="1"/>
  <c r="AA26" i="1" s="1"/>
  <c r="AA18" i="1"/>
  <c r="AA17" i="1"/>
  <c r="AA20" i="1" s="1"/>
  <c r="AA15" i="1"/>
  <c r="AA16" i="1" l="1"/>
  <c r="AA36" i="1" l="1"/>
  <c r="AA37" i="1" s="1"/>
  <c r="AA38" i="1" s="1"/>
  <c r="AA30" i="1"/>
</calcChain>
</file>

<file path=xl/sharedStrings.xml><?xml version="1.0" encoding="utf-8"?>
<sst xmlns="http://schemas.openxmlformats.org/spreadsheetml/2006/main" count="337" uniqueCount="115">
  <si>
    <t>Jan</t>
  </si>
  <si>
    <t>Feb</t>
  </si>
  <si>
    <t>Mar</t>
  </si>
  <si>
    <t>Apr</t>
  </si>
  <si>
    <t>May</t>
  </si>
  <si>
    <t>Jun</t>
  </si>
  <si>
    <t>Jul</t>
  </si>
  <si>
    <t>Aug</t>
  </si>
  <si>
    <t>Sep</t>
  </si>
  <si>
    <t>Oct</t>
  </si>
  <si>
    <t>Nov</t>
  </si>
  <si>
    <t>Dec</t>
  </si>
  <si>
    <t>Q1</t>
  </si>
  <si>
    <t>Q2</t>
  </si>
  <si>
    <t>Q3</t>
  </si>
  <si>
    <t>Q4</t>
  </si>
  <si>
    <t>Year:</t>
  </si>
  <si>
    <t>Prepared by:</t>
  </si>
  <si>
    <t>Certified by:</t>
  </si>
  <si>
    <t>Total Budget</t>
  </si>
  <si>
    <t>Account Code</t>
  </si>
  <si>
    <t>Budget Description</t>
  </si>
  <si>
    <t>Amount USD $</t>
  </si>
  <si>
    <t xml:space="preserve">Deliverable </t>
  </si>
  <si>
    <t xml:space="preserve">Responsibility </t>
  </si>
  <si>
    <t>Cost / Unit</t>
  </si>
  <si>
    <t>Quantity</t>
  </si>
  <si>
    <t>% of budget allocated to Gender</t>
  </si>
  <si>
    <t>Sub Total</t>
  </si>
  <si>
    <t>Total Output1</t>
  </si>
  <si>
    <t>Total Output 2</t>
  </si>
  <si>
    <t>Activities (as per Atlas AWP)</t>
  </si>
  <si>
    <t>Sub activity</t>
  </si>
  <si>
    <t>Action</t>
  </si>
  <si>
    <t>Recruitment Services</t>
  </si>
  <si>
    <t>Procurement Services</t>
  </si>
  <si>
    <t>Type of contract</t>
  </si>
  <si>
    <t>Duration</t>
  </si>
  <si>
    <t>Type of Procurement</t>
  </si>
  <si>
    <t>Nature of assignment/deliverable</t>
  </si>
  <si>
    <t>Project Title:</t>
  </si>
  <si>
    <t>Award Number:</t>
  </si>
  <si>
    <t>Project Number:</t>
  </si>
  <si>
    <t>Donor Number:</t>
  </si>
  <si>
    <t>Fund Number:</t>
  </si>
  <si>
    <t>Status/ Progress</t>
  </si>
  <si>
    <t>Sub total</t>
  </si>
  <si>
    <t xml:space="preserve">Sub total </t>
  </si>
  <si>
    <t>Under hiring process</t>
  </si>
  <si>
    <t>Advertised</t>
  </si>
  <si>
    <t>Total Budget including 3% GMS</t>
  </si>
  <si>
    <t>Output
Indicatirs, Baseline, Targets</t>
  </si>
  <si>
    <t>Indicative Output(s):</t>
  </si>
  <si>
    <t>Contributing Outcome (CPD)</t>
  </si>
  <si>
    <t>Evaluation</t>
  </si>
  <si>
    <t>Output 1
Capacity of GDT to manage national traffic informaiton developed
Indicators:
1.1 Level of Progress in achieving Kuwait Road Accident Data Management System (KRADMS)
1.2 Number of users and and administrators trained on use and integration/configuration of the system
Baseline:  
1.1 Successful operation/full funcitoing of KRADMS 
1.2 35 of GDT cadre trained on use of KRADMS
Targets: 
1.1 Continued Maintenance and Support for 2 years                                                             1.2 Addtional training for 20 GDTcadre</t>
  </si>
  <si>
    <t>MOI/UNDP</t>
  </si>
  <si>
    <t>Professional services</t>
  </si>
  <si>
    <t>RFP</t>
  </si>
  <si>
    <t>X</t>
  </si>
  <si>
    <t>ITB</t>
  </si>
  <si>
    <t xml:space="preserve">Output 2
Technical and Administrative Capcities and Processes of GDT to Support Professional Development and Transition to E Government Enhanced
Indicators:
2.1 Level of Progress Achieved in Fully Functioming Correspondence System              2.2 Number of Users Trained in Implementing Correspondence System                                    2.3 Level of Progress in Achieving Fully Functional Electronic Document Management System (Archiving)                                           2.4 Number of Users Trained in Implementing Electronic Document Management System (Archiving)                                                        2.5 Level of Progress in Achieving Fully Functioning Electronic Driving License Issuance System                                               2.6 Number of Users trained on Implementing Electronic Driving License Issuance System 
2.7 Electronic Platform/Programme to Manage Training Activities of GDT updated                   2.8 Two International Conferences/Exchange of Experience Events attende
Baseline:  
2.1 Electronic Correspondece System is fully functional                                                         2.2 15 people trained on Electrconic Correspondence System
2.3 Completion of Testing/Piloting Phase  of Electronic Document Management System (Archiving)                                                    2.4 4 cadre of GDT receiving general training   2.5 Identification and deployment of Electronic Driving License Issuance System                      2.6 0 trained on Electronic Driving License Issuance System                                              2.7 Completion of testing/piloting phase of Electronic Platform/Programme to Manage Training Activities of GDT                                 2.8 0 International Conference/Exchange of Exerience Events Identified
Targets: 
2.1 Electronic Correspondence is fully functional in 45 Offices                                     2.2 120 cadre of GDT trained in implementation of Electronic Correspondence System               2.3 Fully Functional Electronic Document Management System (Archiving) in all 6 governorates of GDT (14 locations)                                                       2.4  25 cadre of GDT trained on Electronic Document Management System (Archiving)      2.5 Fully Functional Electronic Correspondence System to provide services for citizens and noncitizens                                   2.6 50 cadre of MOI and GDT trained on implementation of Electronic Driving License Issuance System                                               2.7 Electronic Platform programme to Manage Training Activities of GDT Implemented            2.8 Particiaption in 1 International Conferences/Exchange of Experience               </t>
  </si>
  <si>
    <t>1.3 Manage Maintenance and Support services for server room  (Activity 2 MOI)</t>
  </si>
  <si>
    <t>RFQ</t>
  </si>
  <si>
    <t>Provision of maintenance and support for the infrastrcutre hosting KRADMS, correspondence, archiving and training programme applications</t>
  </si>
  <si>
    <t>Provision of training, maintenance and support</t>
  </si>
  <si>
    <t>Contractual Services Companies</t>
  </si>
  <si>
    <t>Not started</t>
  </si>
  <si>
    <t>Ongoing</t>
  </si>
  <si>
    <t xml:space="preserve">Ongoing </t>
  </si>
  <si>
    <t>Not Started</t>
  </si>
  <si>
    <t>Provision of Pcs, Scanners, Barcode Printers and Barcode Scanners</t>
  </si>
  <si>
    <t>Procurement of Additional Server(2) and Storage (1) including professional services</t>
  </si>
  <si>
    <t>Goods/IT Equipment</t>
  </si>
  <si>
    <t>2.1 Manage Maintenance and Support Services for electronic correspondence including training of 120 cadre of GDT (Activity 2 MOI)</t>
  </si>
  <si>
    <t>Provision of testing, configuration, installation and training services</t>
  </si>
  <si>
    <t>Provision of Maintenance and Suppor Services</t>
  </si>
  <si>
    <t>Provision of Goods/IT equipment</t>
  </si>
  <si>
    <t>Provision of IT Services (Configuration, Custmization, and Developmet of Beta Version)</t>
  </si>
  <si>
    <t>Provision of IT Services to Operationalize eDL system</t>
  </si>
  <si>
    <t>Provision of Maintenance</t>
  </si>
  <si>
    <t>Provision of IT Goods</t>
  </si>
  <si>
    <t>2.8 Provide IT Infrastrcutre Requirements for Electronic Driving License Issuance System including Warranty and Maintenance</t>
  </si>
  <si>
    <t>Project Staff</t>
  </si>
  <si>
    <t xml:space="preserve">1.4 Procure Additional Servers/Capacity to Server Room (Activity 2 MOI) </t>
  </si>
  <si>
    <t xml:space="preserve">2.2 Provision of Correspondence Equipment to 45 offices within GDT locations in all governorates (Activity 2 MOI) </t>
  </si>
  <si>
    <t xml:space="preserve">2.3 Conducting Confiugration, Testing and Installation of Electronic Document Management System (Archiving) in 14 locations including training (Activity 2 MOI) </t>
  </si>
  <si>
    <t xml:space="preserve">2.4 Manage Maintenance and Support services for Electronic Document Management System (Archiving) (Activity 2 MOI) </t>
  </si>
  <si>
    <t xml:space="preserve">2.5 Install, Configure, Customize and Launch of Beta Version of Electronic Driving License that includes one printer, one kiosk, web portal and mobile (Activity 2 MOI) </t>
  </si>
  <si>
    <t xml:space="preserve">2.6 Operationalize Electronic Driving License System inlcuding operationalization of 15 kiosks, 70 printers and launch of web portal and mobile app(Activity 2 MOI) </t>
  </si>
  <si>
    <t xml:space="preserve">2.7 Provide Onsite Maintenance and Support for Electronic Driving License Issuance System (Activity 2 MOI) </t>
  </si>
  <si>
    <t xml:space="preserve">2.9 Lease Infrastrutre Requirements for 6 months for Electronic Driving License Issuance System (Activity 2 MOI) </t>
  </si>
  <si>
    <t xml:space="preserve">2.8 Provide Maintenance, Support and Continuous Modification and Training on Electronic Platform for managing GDT Training Activities (Activity 2 MOI) </t>
  </si>
  <si>
    <t>Provide Maintenance, Support and Training</t>
  </si>
  <si>
    <t xml:space="preserve">2.9 Participation in International Conferences/Exchange of Experiences (Activity 2 MOI) </t>
  </si>
  <si>
    <t xml:space="preserve">Total Budget </t>
  </si>
  <si>
    <t>Mid Term Evaluation (Activity 1)</t>
  </si>
  <si>
    <t>Miscellaneous (Activity 2 MOI)</t>
  </si>
  <si>
    <t>Project Staff (Acitivity 2 MOI)</t>
  </si>
  <si>
    <t>Sundry</t>
  </si>
  <si>
    <t>Milestone in Contarct</t>
  </si>
  <si>
    <t>Milestone in Contract</t>
  </si>
  <si>
    <t>Implementation of National Traffic and Transport Sector Strategy</t>
  </si>
  <si>
    <t>00072396</t>
  </si>
  <si>
    <t>00058316</t>
  </si>
  <si>
    <t>Osama Matri</t>
  </si>
  <si>
    <t>Policy and regulatory economic, social and environmental frameworks are in place to build resilience for inclusive, sustainable growth and development.</t>
  </si>
  <si>
    <t>Policies and measures approved and implemented to improve the efficiency and quality of the welfare system..</t>
  </si>
  <si>
    <t>Current Contract</t>
  </si>
  <si>
    <t xml:space="preserve">2.5 Procurement of Infrastrcutre for Archiving i.e.20 Scanners for offices in 14 Locations (6 governorates)(Activity 2 MOI) </t>
  </si>
  <si>
    <t>Complete Maintenance and Training (20% of Training Milestone and 30% of Installation and Maintenance)</t>
  </si>
  <si>
    <t>Provision of Maintenance and Training Services</t>
  </si>
  <si>
    <t>*Proposed Activities</t>
  </si>
  <si>
    <t>Translator-Northwestern Training Materials</t>
  </si>
  <si>
    <t>Short Term Consultant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</si>
</sst>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_);[Red]\(#,##0.0\)"/>
    <numFmt numFmtId="165" formatCode="&quot;$&quot;#,##0.0_);[Red]\(&quot;$&quot;#,##0.0\)"/>
    <numFmt numFmtId="166" formatCode="#,##0.0_);\(#,##0.0\)"/>
    <numFmt numFmtId="167" formatCode="00000"/>
  </numFmts>
  <fonts count="10" x14ac:knownFonts="1">
    <font>
      <sz val="11"/>
      <color theme="1"/>
      <name val="Calibri"/>
      <family val="2"/>
      <scheme val="minor"/>
    </font>
    <font>
      <sz val="1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2"/>
      <color theme="1"/>
      <name val="Times New Roman"/>
      <family val="1"/>
    </font>
    <font>
      <sz val="12"/>
      <color theme="1"/>
      <name val="Calibri"/>
      <family val="2"/>
      <scheme val="minor"/>
    </font>
    <font>
      <sz val="14"/>
      <color theme="1"/>
      <name val="Calibri"/>
      <family val="2"/>
      <scheme val="minor"/>
    </font>
    <font>
      <b/>
      <sz val="11"/>
      <color rgb="FFFF0000"/>
      <name val="Calibri"/>
      <family val="2"/>
      <scheme val="minor"/>
    </font>
    <font>
      <sz val="12"/>
      <name val="Calibri"/>
      <family val="2"/>
      <scheme val="minor"/>
    </font>
  </fonts>
  <fills count="23">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rgb="FFFFC000"/>
        <bgColor indexed="64"/>
      </patternFill>
    </fill>
    <fill>
      <patternFill patternType="solid">
        <fgColor theme="4"/>
        <bgColor indexed="64"/>
      </patternFill>
    </fill>
    <fill>
      <patternFill patternType="solid">
        <fgColor theme="4" tint="0.599963377788628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243">
    <xf numFmtId="0" fontId="0" fillId="0" borderId="0" xfId="0"/>
    <xf numFmtId="0" fontId="0" fillId="0" borderId="1" xfId="0" applyBorder="1" applyAlignment="1">
      <alignment vertical="center" wrapText="1"/>
    </xf>
    <xf numFmtId="0" fontId="0" fillId="6" borderId="0" xfId="0" applyFill="1"/>
    <xf numFmtId="0" fontId="0" fillId="0" borderId="0" xfId="0" applyFill="1"/>
    <xf numFmtId="0" fontId="0" fillId="0" borderId="0" xfId="0" applyAlignment="1">
      <alignment horizontal="center"/>
    </xf>
    <xf numFmtId="0" fontId="0" fillId="11" borderId="1" xfId="0"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Alignment="1">
      <alignment horizontal="left"/>
    </xf>
    <xf numFmtId="9" fontId="0" fillId="0" borderId="1" xfId="0" applyNumberFormat="1" applyBorder="1" applyAlignment="1">
      <alignment vertical="center" wrapText="1"/>
    </xf>
    <xf numFmtId="0" fontId="0" fillId="0" borderId="1" xfId="0" applyFill="1" applyBorder="1" applyAlignment="1">
      <alignment vertical="center" wrapText="1"/>
    </xf>
    <xf numFmtId="0" fontId="1" fillId="0" borderId="1" xfId="0" applyFont="1" applyFill="1" applyBorder="1" applyAlignment="1">
      <alignment vertical="center" wrapText="1"/>
    </xf>
    <xf numFmtId="0" fontId="2" fillId="0" borderId="1" xfId="0" applyFont="1" applyBorder="1" applyAlignment="1">
      <alignment vertical="center" wrapText="1"/>
    </xf>
    <xf numFmtId="0" fontId="0" fillId="0" borderId="1" xfId="0" applyBorder="1" applyAlignment="1">
      <alignment horizontal="center" vertical="top" wrapText="1"/>
    </xf>
    <xf numFmtId="164" fontId="2" fillId="11" borderId="1" xfId="0" applyNumberFormat="1" applyFont="1" applyFill="1" applyBorder="1" applyAlignment="1">
      <alignment horizontal="center" vertical="top" wrapText="1"/>
    </xf>
    <xf numFmtId="164" fontId="0" fillId="6" borderId="1" xfId="0" applyNumberFormat="1" applyFill="1" applyBorder="1" applyAlignment="1">
      <alignment horizontal="center" vertical="top" wrapText="1"/>
    </xf>
    <xf numFmtId="164" fontId="3" fillId="8" borderId="1" xfId="0" applyNumberFormat="1" applyFont="1" applyFill="1" applyBorder="1" applyAlignment="1">
      <alignment horizontal="center" vertical="top" wrapText="1"/>
    </xf>
    <xf numFmtId="0" fontId="0" fillId="0" borderId="1" xfId="0" applyFont="1" applyFill="1" applyBorder="1" applyAlignment="1">
      <alignment vertical="top" wrapText="1"/>
    </xf>
    <xf numFmtId="0" fontId="0" fillId="0" borderId="1" xfId="0" applyFill="1" applyBorder="1" applyAlignment="1">
      <alignment horizontal="center" vertical="top" wrapText="1"/>
    </xf>
    <xf numFmtId="0" fontId="2" fillId="11" borderId="1" xfId="0" applyFont="1" applyFill="1" applyBorder="1" applyAlignment="1">
      <alignment horizontal="left" vertical="center" wrapText="1"/>
    </xf>
    <xf numFmtId="164" fontId="0" fillId="11" borderId="1" xfId="0" applyNumberFormat="1" applyFill="1" applyBorder="1" applyAlignment="1">
      <alignment horizontal="center" vertical="top" wrapText="1"/>
    </xf>
    <xf numFmtId="0" fontId="0" fillId="11" borderId="1" xfId="0" applyFill="1" applyBorder="1" applyAlignment="1">
      <alignment vertical="center"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top" wrapText="1"/>
    </xf>
    <xf numFmtId="0" fontId="2" fillId="0" borderId="2" xfId="0" applyFont="1" applyBorder="1" applyAlignment="1">
      <alignment vertical="center" wrapText="1"/>
    </xf>
    <xf numFmtId="0" fontId="2" fillId="11"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0" fillId="0" borderId="0" xfId="0" applyAlignment="1">
      <alignment vertical="center"/>
    </xf>
    <xf numFmtId="164" fontId="0" fillId="0" borderId="0" xfId="0" applyNumberFormat="1" applyAlignment="1">
      <alignment horizontal="center" vertical="top"/>
    </xf>
    <xf numFmtId="0" fontId="0" fillId="0" borderId="3" xfId="0" applyFill="1" applyBorder="1" applyAlignment="1">
      <alignment vertical="center" wrapText="1"/>
    </xf>
    <xf numFmtId="164" fontId="2" fillId="0" borderId="0" xfId="0" applyNumberFormat="1" applyFont="1" applyFill="1" applyBorder="1" applyAlignment="1">
      <alignment horizontal="center" vertical="top" wrapText="1"/>
    </xf>
    <xf numFmtId="0" fontId="0" fillId="0" borderId="0" xfId="0" applyFill="1" applyBorder="1" applyAlignment="1">
      <alignment horizontal="center" vertical="center" wrapText="1"/>
    </xf>
    <xf numFmtId="0" fontId="2" fillId="16" borderId="0" xfId="0" applyFont="1" applyFill="1" applyBorder="1" applyAlignment="1">
      <alignment horizontal="center" vertical="center" wrapText="1"/>
    </xf>
    <xf numFmtId="0" fontId="2" fillId="17" borderId="0" xfId="0" applyFont="1" applyFill="1" applyBorder="1" applyAlignment="1">
      <alignment horizontal="center" vertical="center" wrapText="1"/>
    </xf>
    <xf numFmtId="164" fontId="2" fillId="20" borderId="1" xfId="0" applyNumberFormat="1" applyFont="1" applyFill="1" applyBorder="1" applyAlignment="1">
      <alignment horizontal="center" vertical="top" wrapText="1"/>
    </xf>
    <xf numFmtId="0" fontId="0" fillId="20" borderId="1" xfId="0" applyFill="1" applyBorder="1" applyAlignment="1">
      <alignment horizontal="center" vertical="center" wrapText="1"/>
    </xf>
    <xf numFmtId="0" fontId="5" fillId="0" borderId="0" xfId="0" applyFont="1" applyFill="1" applyBorder="1" applyAlignment="1">
      <alignment vertical="center" wrapText="1"/>
    </xf>
    <xf numFmtId="0" fontId="6" fillId="2" borderId="1" xfId="0" applyFont="1" applyFill="1" applyBorder="1" applyAlignment="1">
      <alignment horizontal="left" wrapText="1"/>
    </xf>
    <xf numFmtId="0" fontId="0" fillId="6" borderId="1" xfId="0" applyFill="1" applyBorder="1" applyAlignment="1">
      <alignment vertical="center" wrapText="1"/>
    </xf>
    <xf numFmtId="0" fontId="0" fillId="11" borderId="4" xfId="0" applyFill="1" applyBorder="1" applyAlignment="1">
      <alignment vertical="center" wrapText="1"/>
    </xf>
    <xf numFmtId="0" fontId="5" fillId="0" borderId="0" xfId="0" applyFont="1" applyBorder="1" applyAlignment="1">
      <alignment vertical="center"/>
    </xf>
    <xf numFmtId="0" fontId="0" fillId="0" borderId="0" xfId="0" applyBorder="1"/>
    <xf numFmtId="0" fontId="0" fillId="0" borderId="0" xfId="0" applyFont="1" applyBorder="1"/>
    <xf numFmtId="3"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0" xfId="0" applyFont="1" applyBorder="1" applyAlignment="1">
      <alignment vertical="center"/>
    </xf>
    <xf numFmtId="0" fontId="6" fillId="0" borderId="0" xfId="0" applyFont="1" applyAlignment="1">
      <alignment vertical="center"/>
    </xf>
    <xf numFmtId="0" fontId="0" fillId="10"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0" fillId="11" borderId="6" xfId="0" applyFill="1" applyBorder="1" applyAlignment="1">
      <alignment horizontal="center" vertical="center" wrapText="1"/>
    </xf>
    <xf numFmtId="0" fontId="0" fillId="11" borderId="7" xfId="0"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3" fillId="0" borderId="5" xfId="0" applyFont="1" applyBorder="1" applyAlignment="1">
      <alignment horizontal="left" wrapText="1"/>
    </xf>
    <xf numFmtId="0" fontId="2" fillId="11" borderId="5" xfId="0" applyFont="1" applyFill="1" applyBorder="1" applyAlignment="1">
      <alignment horizontal="left" vertical="center" wrapText="1"/>
    </xf>
    <xf numFmtId="0" fontId="0" fillId="11" borderId="5" xfId="0" applyFill="1" applyBorder="1" applyAlignment="1">
      <alignment vertical="center" wrapText="1"/>
    </xf>
    <xf numFmtId="0" fontId="2" fillId="0" borderId="4" xfId="0" applyFont="1" applyBorder="1" applyAlignment="1">
      <alignment vertical="center" wrapText="1"/>
    </xf>
    <xf numFmtId="0" fontId="2" fillId="11" borderId="5" xfId="0" applyFont="1" applyFill="1" applyBorder="1" applyAlignment="1">
      <alignment vertical="center" wrapText="1"/>
    </xf>
    <xf numFmtId="0" fontId="2" fillId="11" borderId="6" xfId="0" applyFont="1" applyFill="1" applyBorder="1" applyAlignment="1">
      <alignment vertical="center" wrapText="1"/>
    </xf>
    <xf numFmtId="0" fontId="2" fillId="11" borderId="7" xfId="0" applyFont="1" applyFill="1" applyBorder="1" applyAlignment="1">
      <alignment vertical="center" wrapText="1"/>
    </xf>
    <xf numFmtId="0" fontId="2" fillId="11" borderId="9" xfId="0" applyFont="1" applyFill="1" applyBorder="1" applyAlignment="1">
      <alignment vertical="center" wrapText="1"/>
    </xf>
    <xf numFmtId="0" fontId="2" fillId="13" borderId="6" xfId="0" applyFont="1" applyFill="1" applyBorder="1" applyAlignment="1">
      <alignment vertical="center" wrapText="1"/>
    </xf>
    <xf numFmtId="0" fontId="2" fillId="13" borderId="11" xfId="0" applyFont="1" applyFill="1" applyBorder="1" applyAlignment="1">
      <alignment vertical="center" wrapText="1"/>
    </xf>
    <xf numFmtId="0" fontId="2" fillId="13" borderId="7" xfId="0" applyFont="1" applyFill="1" applyBorder="1" applyAlignment="1">
      <alignment vertical="center" wrapText="1"/>
    </xf>
    <xf numFmtId="0" fontId="0" fillId="13" borderId="5" xfId="0" applyFill="1" applyBorder="1" applyAlignment="1">
      <alignment vertical="center" wrapText="1"/>
    </xf>
    <xf numFmtId="0" fontId="0" fillId="13" borderId="7" xfId="0" applyFill="1" applyBorder="1" applyAlignment="1">
      <alignment vertical="center" wrapText="1"/>
    </xf>
    <xf numFmtId="0" fontId="0" fillId="11" borderId="6" xfId="0" applyFill="1" applyBorder="1" applyAlignment="1">
      <alignment vertical="center" wrapText="1"/>
    </xf>
    <xf numFmtId="0" fontId="0" fillId="11" borderId="7" xfId="0" applyFill="1" applyBorder="1" applyAlignment="1">
      <alignment vertical="center" wrapText="1"/>
    </xf>
    <xf numFmtId="0" fontId="3" fillId="0" borderId="6" xfId="0" applyFont="1" applyBorder="1" applyAlignment="1">
      <alignment wrapText="1"/>
    </xf>
    <xf numFmtId="0" fontId="6" fillId="6" borderId="5" xfId="0" applyFont="1" applyFill="1" applyBorder="1" applyAlignment="1">
      <alignment wrapText="1"/>
    </xf>
    <xf numFmtId="0" fontId="6" fillId="6" borderId="6" xfId="0" applyFont="1" applyFill="1" applyBorder="1" applyAlignment="1">
      <alignment wrapText="1"/>
    </xf>
    <xf numFmtId="0" fontId="6" fillId="6" borderId="7" xfId="0" applyFont="1" applyFill="1" applyBorder="1" applyAlignment="1">
      <alignment wrapText="1"/>
    </xf>
    <xf numFmtId="0" fontId="6" fillId="9" borderId="1" xfId="0" applyFont="1" applyFill="1" applyBorder="1" applyAlignment="1">
      <alignment vertical="center" wrapText="1"/>
    </xf>
    <xf numFmtId="0" fontId="0" fillId="10" borderId="1" xfId="0" applyFill="1" applyBorder="1" applyAlignment="1">
      <alignment vertical="center" wrapText="1"/>
    </xf>
    <xf numFmtId="0" fontId="0" fillId="8" borderId="5" xfId="0" applyFill="1" applyBorder="1" applyAlignment="1">
      <alignment vertical="center" wrapText="1"/>
    </xf>
    <xf numFmtId="0" fontId="0" fillId="8" borderId="7" xfId="0" applyFill="1" applyBorder="1" applyAlignment="1">
      <alignment vertical="center" wrapText="1"/>
    </xf>
    <xf numFmtId="0" fontId="2" fillId="19" borderId="0" xfId="0" applyFont="1" applyFill="1" applyBorder="1" applyAlignment="1">
      <alignment vertical="center" wrapText="1"/>
    </xf>
    <xf numFmtId="0" fontId="2" fillId="0" borderId="0" xfId="0" applyFont="1" applyFill="1" applyBorder="1" applyAlignment="1">
      <alignment vertical="center" wrapText="1"/>
    </xf>
    <xf numFmtId="0" fontId="2" fillId="11" borderId="0" xfId="0" applyFont="1" applyFill="1" applyBorder="1" applyAlignment="1">
      <alignment vertical="center" wrapText="1"/>
    </xf>
    <xf numFmtId="0" fontId="2" fillId="18" borderId="0" xfId="0" applyFont="1" applyFill="1" applyBorder="1" applyAlignment="1">
      <alignment vertical="center" wrapText="1"/>
    </xf>
    <xf numFmtId="0" fontId="0" fillId="9" borderId="7" xfId="0" applyFill="1" applyBorder="1" applyAlignment="1" applyProtection="1">
      <alignment vertical="center" textRotation="180" wrapText="1"/>
      <protection locked="0"/>
    </xf>
    <xf numFmtId="0" fontId="0" fillId="0" borderId="5" xfId="0" applyFill="1" applyBorder="1" applyAlignment="1">
      <alignment vertical="center" wrapText="1"/>
    </xf>
    <xf numFmtId="0" fontId="2" fillId="0" borderId="9" xfId="0" applyFont="1" applyFill="1" applyBorder="1" applyAlignment="1">
      <alignment vertical="center" wrapText="1"/>
    </xf>
    <xf numFmtId="0" fontId="2" fillId="0" borderId="5"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7" xfId="0" applyFill="1" applyBorder="1" applyAlignment="1">
      <alignment horizontal="center" vertical="center" wrapText="1"/>
    </xf>
    <xf numFmtId="0" fontId="2" fillId="0" borderId="7" xfId="0" applyFont="1" applyFill="1" applyBorder="1" applyAlignment="1">
      <alignment horizontal="center" vertical="center" wrapText="1"/>
    </xf>
    <xf numFmtId="0" fontId="2" fillId="11" borderId="1" xfId="0" applyFont="1" applyFill="1" applyBorder="1" applyAlignment="1">
      <alignment vertical="center" wrapText="1"/>
    </xf>
    <xf numFmtId="0" fontId="0" fillId="0" borderId="1" xfId="0" applyFill="1" applyBorder="1"/>
    <xf numFmtId="0" fontId="0" fillId="11" borderId="1" xfId="0" applyFill="1" applyBorder="1"/>
    <xf numFmtId="0" fontId="2" fillId="13" borderId="1" xfId="0" applyFont="1" applyFill="1" applyBorder="1" applyAlignment="1">
      <alignment vertical="center" wrapText="1"/>
    </xf>
    <xf numFmtId="0" fontId="0" fillId="0" borderId="1" xfId="0" applyBorder="1"/>
    <xf numFmtId="0" fontId="6" fillId="2" borderId="3" xfId="0" applyFont="1" applyFill="1" applyBorder="1" applyAlignment="1">
      <alignment horizontal="left" wrapText="1"/>
    </xf>
    <xf numFmtId="49" fontId="3" fillId="0" borderId="11" xfId="0" applyNumberFormat="1" applyFont="1" applyBorder="1" applyAlignment="1">
      <alignment wrapText="1"/>
    </xf>
    <xf numFmtId="0" fontId="6" fillId="6" borderId="9" xfId="0" applyFont="1" applyFill="1" applyBorder="1" applyAlignment="1">
      <alignment wrapText="1"/>
    </xf>
    <xf numFmtId="0" fontId="6" fillId="6" borderId="11" xfId="0" applyFont="1" applyFill="1" applyBorder="1" applyAlignment="1">
      <alignment wrapText="1"/>
    </xf>
    <xf numFmtId="0" fontId="6" fillId="6" borderId="13" xfId="0" applyFont="1" applyFill="1" applyBorder="1" applyAlignment="1">
      <alignment wrapText="1"/>
    </xf>
    <xf numFmtId="0" fontId="6" fillId="3" borderId="1" xfId="0" applyFont="1" applyFill="1" applyBorder="1" applyAlignment="1">
      <alignment vertical="top" wrapText="1"/>
    </xf>
    <xf numFmtId="0" fontId="6" fillId="3" borderId="1" xfId="0" applyFont="1" applyFill="1" applyBorder="1" applyAlignment="1">
      <alignment horizontal="left" vertical="top" wrapText="1"/>
    </xf>
    <xf numFmtId="0" fontId="2" fillId="13" borderId="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11" borderId="1" xfId="0" applyFont="1" applyFill="1" applyBorder="1" applyAlignment="1">
      <alignment vertical="center" wrapText="1"/>
    </xf>
    <xf numFmtId="0" fontId="1" fillId="11" borderId="1" xfId="0" applyFont="1" applyFill="1" applyBorder="1" applyAlignment="1">
      <alignment vertical="center" wrapText="1"/>
    </xf>
    <xf numFmtId="9" fontId="0" fillId="11" borderId="1" xfId="0" applyNumberFormat="1" applyFill="1" applyBorder="1" applyAlignment="1">
      <alignment vertical="center" wrapText="1"/>
    </xf>
    <xf numFmtId="0" fontId="2" fillId="0" borderId="10" xfId="0" applyFont="1" applyFill="1" applyBorder="1" applyAlignment="1">
      <alignment vertical="center" wrapText="1"/>
    </xf>
    <xf numFmtId="0" fontId="0" fillId="11" borderId="6" xfId="0" applyFill="1" applyBorder="1" applyAlignment="1">
      <alignment horizontal="left" vertical="center" wrapText="1"/>
    </xf>
    <xf numFmtId="0" fontId="6" fillId="11" borderId="6" xfId="0" applyFont="1" applyFill="1" applyBorder="1" applyAlignment="1">
      <alignment horizontal="center" vertical="center" wrapText="1"/>
    </xf>
    <xf numFmtId="9" fontId="0" fillId="11" borderId="6" xfId="0" applyNumberFormat="1" applyFill="1" applyBorder="1" applyAlignment="1">
      <alignment vertical="center" wrapText="1"/>
    </xf>
    <xf numFmtId="0" fontId="0" fillId="0" borderId="7" xfId="0" applyFill="1" applyBorder="1" applyAlignment="1">
      <alignment horizontal="center" wrapText="1"/>
    </xf>
    <xf numFmtId="0" fontId="2" fillId="13" borderId="6" xfId="0" applyFont="1" applyFill="1" applyBorder="1" applyAlignment="1">
      <alignment horizontal="left" vertical="center" wrapText="1"/>
    </xf>
    <xf numFmtId="0" fontId="2" fillId="13" borderId="7" xfId="0" applyFont="1" applyFill="1" applyBorder="1" applyAlignment="1">
      <alignment horizontal="left" vertical="center" wrapText="1"/>
    </xf>
    <xf numFmtId="0" fontId="2" fillId="13" borderId="10" xfId="0" applyFont="1" applyFill="1" applyBorder="1" applyAlignment="1">
      <alignment horizontal="left" vertical="center" wrapText="1"/>
    </xf>
    <xf numFmtId="0" fontId="2" fillId="13" borderId="12" xfId="0" applyFont="1" applyFill="1" applyBorder="1" applyAlignment="1">
      <alignment horizontal="left" vertical="center" wrapText="1"/>
    </xf>
    <xf numFmtId="0" fontId="2" fillId="11" borderId="6" xfId="0" applyFont="1" applyFill="1" applyBorder="1" applyAlignment="1">
      <alignment horizontal="left" vertical="center" wrapText="1"/>
    </xf>
    <xf numFmtId="0" fontId="2" fillId="11" borderId="7"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 xfId="0" applyFont="1" applyBorder="1" applyAlignment="1">
      <alignment horizontal="left" vertical="center" wrapText="1"/>
    </xf>
    <xf numFmtId="0" fontId="0" fillId="0" borderId="6" xfId="0" applyFill="1" applyBorder="1" applyAlignment="1">
      <alignment vertical="center" wrapText="1"/>
    </xf>
    <xf numFmtId="0" fontId="0" fillId="0" borderId="1" xfId="0" applyFill="1" applyBorder="1" applyAlignment="1">
      <alignment vertical="center"/>
    </xf>
    <xf numFmtId="164" fontId="0" fillId="0" borderId="1" xfId="0" applyNumberForma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0" fontId="0" fillId="0" borderId="1" xfId="0" applyFill="1" applyBorder="1" applyAlignment="1">
      <alignment horizontal="center" vertical="center"/>
    </xf>
    <xf numFmtId="0" fontId="2" fillId="11" borderId="6" xfId="0" applyFont="1" applyFill="1" applyBorder="1" applyAlignment="1">
      <alignment horizontal="center" vertical="center" wrapText="1"/>
    </xf>
    <xf numFmtId="3" fontId="2" fillId="11" borderId="6" xfId="0" applyNumberFormat="1" applyFont="1" applyFill="1" applyBorder="1" applyAlignment="1">
      <alignment horizontal="center" vertical="center" wrapText="1"/>
    </xf>
    <xf numFmtId="164" fontId="0" fillId="11" borderId="1" xfId="0" applyNumberFormat="1" applyFill="1" applyBorder="1" applyAlignment="1">
      <alignment horizontal="center" vertical="center" wrapText="1"/>
    </xf>
    <xf numFmtId="3" fontId="2" fillId="13" borderId="6" xfId="0" applyNumberFormat="1" applyFont="1" applyFill="1" applyBorder="1" applyAlignment="1">
      <alignment horizontal="center" vertical="center" wrapText="1"/>
    </xf>
    <xf numFmtId="0" fontId="4" fillId="0" borderId="9" xfId="0" applyFont="1" applyFill="1" applyBorder="1" applyAlignment="1">
      <alignment vertical="center" wrapText="1"/>
    </xf>
    <xf numFmtId="0" fontId="0" fillId="0" borderId="6" xfId="0" applyFill="1" applyBorder="1" applyAlignment="1">
      <alignment horizontal="center" vertical="center" wrapText="1"/>
    </xf>
    <xf numFmtId="0" fontId="4" fillId="0" borderId="11" xfId="0" applyFont="1" applyFill="1" applyBorder="1" applyAlignment="1">
      <alignment vertical="center" wrapText="1"/>
    </xf>
    <xf numFmtId="0" fontId="2" fillId="0" borderId="11" xfId="0" applyFont="1" applyFill="1" applyBorder="1" applyAlignment="1">
      <alignment vertical="center" wrapText="1"/>
    </xf>
    <xf numFmtId="0" fontId="2" fillId="13" borderId="9" xfId="0" applyFont="1" applyFill="1" applyBorder="1" applyAlignment="1">
      <alignment vertical="center" wrapText="1"/>
    </xf>
    <xf numFmtId="0" fontId="0" fillId="11" borderId="1" xfId="0" applyFill="1" applyBorder="1" applyAlignment="1">
      <alignment horizontal="center" vertical="center"/>
    </xf>
    <xf numFmtId="0" fontId="0" fillId="0" borderId="1" xfId="0" applyBorder="1" applyAlignment="1">
      <alignment horizontal="center" vertical="center"/>
    </xf>
    <xf numFmtId="0" fontId="1" fillId="0" borderId="1" xfId="0" applyFont="1" applyFill="1" applyBorder="1" applyAlignment="1">
      <alignment horizontal="center" vertical="center" wrapText="1"/>
    </xf>
    <xf numFmtId="9" fontId="0" fillId="0" borderId="1" xfId="0" applyNumberFormat="1" applyBorder="1" applyAlignment="1">
      <alignment horizontal="center" vertical="center" wrapText="1"/>
    </xf>
    <xf numFmtId="0" fontId="0" fillId="0" borderId="1" xfId="0" applyBorder="1" applyAlignment="1">
      <alignment vertical="center"/>
    </xf>
    <xf numFmtId="3" fontId="6" fillId="11" borderId="1" xfId="0" applyNumberFormat="1" applyFont="1" applyFill="1" applyBorder="1" applyAlignment="1">
      <alignment horizontal="center" vertical="center" wrapText="1"/>
    </xf>
    <xf numFmtId="165" fontId="2" fillId="13" borderId="1" xfId="0" applyNumberFormat="1" applyFont="1" applyFill="1" applyBorder="1" applyAlignment="1">
      <alignment horizontal="center" vertical="center" wrapText="1"/>
    </xf>
    <xf numFmtId="164" fontId="2" fillId="0" borderId="1" xfId="0" applyNumberFormat="1" applyFont="1" applyBorder="1" applyAlignment="1">
      <alignment horizontal="left" vertical="top" wrapText="1"/>
    </xf>
    <xf numFmtId="0" fontId="2" fillId="11"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6" borderId="1" xfId="0" applyFont="1" applyFill="1" applyBorder="1" applyAlignment="1">
      <alignment vertical="center" wrapText="1"/>
    </xf>
    <xf numFmtId="3" fontId="3" fillId="0" borderId="1" xfId="0" applyNumberFormat="1" applyFont="1" applyFill="1" applyBorder="1" applyAlignment="1">
      <alignment horizontal="center" vertical="center" wrapText="1"/>
    </xf>
    <xf numFmtId="3" fontId="2" fillId="11" borderId="1" xfId="0" applyNumberFormat="1" applyFont="1" applyFill="1" applyBorder="1" applyAlignment="1">
      <alignment horizontal="center" vertical="center" wrapText="1"/>
    </xf>
    <xf numFmtId="3" fontId="2" fillId="13" borderId="6" xfId="0" applyNumberFormat="1" applyFont="1" applyFill="1" applyBorder="1" applyAlignment="1">
      <alignment horizontal="left" vertical="center" wrapText="1"/>
    </xf>
    <xf numFmtId="166" fontId="2" fillId="13" borderId="1" xfId="0" applyNumberFormat="1" applyFont="1" applyFill="1" applyBorder="1" applyAlignment="1">
      <alignment horizontal="center" vertical="top" wrapText="1"/>
    </xf>
    <xf numFmtId="0" fontId="0" fillId="0" borderId="3" xfId="0" applyBorder="1" applyAlignment="1">
      <alignment horizontal="center" vertical="center" wrapText="1"/>
    </xf>
    <xf numFmtId="49" fontId="3" fillId="0" borderId="9" xfId="0" quotePrefix="1" applyNumberFormat="1" applyFont="1" applyBorder="1" applyAlignment="1">
      <alignment horizontal="left" wrapText="1"/>
    </xf>
    <xf numFmtId="0" fontId="3" fillId="6" borderId="9" xfId="0" applyFont="1" applyFill="1" applyBorder="1" applyAlignment="1">
      <alignment wrapText="1"/>
    </xf>
    <xf numFmtId="167" fontId="6" fillId="6" borderId="13" xfId="0" applyNumberFormat="1" applyFont="1" applyFill="1" applyBorder="1" applyAlignment="1">
      <alignment horizontal="left" wrapText="1"/>
    </xf>
    <xf numFmtId="0" fontId="4" fillId="0" borderId="3" xfId="0" applyFont="1" applyBorder="1" applyAlignment="1">
      <alignment horizontal="left" vertical="center" wrapText="1"/>
    </xf>
    <xf numFmtId="0" fontId="1" fillId="0" borderId="1" xfId="0" applyFont="1" applyBorder="1" applyAlignment="1">
      <alignment horizontal="center" vertical="center" wrapText="1"/>
    </xf>
    <xf numFmtId="0" fontId="1"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7" xfId="0" applyFont="1" applyBorder="1" applyAlignment="1">
      <alignment horizontal="center" vertical="center" wrapText="1"/>
    </xf>
    <xf numFmtId="3" fontId="9"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0" fontId="4" fillId="0" borderId="1" xfId="0" applyFont="1" applyBorder="1" applyAlignment="1">
      <alignment horizontal="center" vertical="center" wrapText="1"/>
    </xf>
    <xf numFmtId="9" fontId="1" fillId="0" borderId="1" xfId="0" applyNumberFormat="1" applyFont="1" applyBorder="1" applyAlignment="1">
      <alignment wrapText="1"/>
    </xf>
    <xf numFmtId="164"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0" fillId="21" borderId="1" xfId="0" applyFill="1" applyBorder="1" applyAlignment="1">
      <alignment horizontal="center" vertical="center" wrapText="1"/>
    </xf>
    <xf numFmtId="0" fontId="2" fillId="13" borderId="6" xfId="0" applyFont="1" applyFill="1" applyBorder="1" applyAlignment="1">
      <alignment horizontal="center" vertical="center" wrapText="1"/>
    </xf>
    <xf numFmtId="0" fontId="1" fillId="22" borderId="1" xfId="0" applyFont="1" applyFill="1" applyBorder="1" applyAlignment="1">
      <alignment horizontal="center" vertical="center" wrapText="1"/>
    </xf>
    <xf numFmtId="0" fontId="0" fillId="22" borderId="3" xfId="0" applyFill="1" applyBorder="1" applyAlignment="1">
      <alignment horizontal="center" vertical="center" wrapText="1"/>
    </xf>
    <xf numFmtId="0" fontId="0" fillId="22" borderId="1" xfId="0" applyFill="1" applyBorder="1" applyAlignment="1">
      <alignment horizontal="center" vertical="center" wrapText="1"/>
    </xf>
    <xf numFmtId="0" fontId="0" fillId="11" borderId="1" xfId="0" applyFont="1" applyFill="1" applyBorder="1" applyAlignment="1">
      <alignment horizontal="center" vertical="center" wrapText="1"/>
    </xf>
    <xf numFmtId="0" fontId="0" fillId="0" borderId="1" xfId="0" applyBorder="1" applyAlignment="1">
      <alignment horizontal="center"/>
    </xf>
    <xf numFmtId="0" fontId="1" fillId="0" borderId="1" xfId="0" applyFont="1" applyFill="1" applyBorder="1" applyAlignment="1">
      <alignment horizontal="center" vertical="center"/>
    </xf>
    <xf numFmtId="0" fontId="0" fillId="22" borderId="2" xfId="0" applyFill="1" applyBorder="1" applyAlignment="1">
      <alignment horizontal="center" vertical="center" wrapText="1"/>
    </xf>
    <xf numFmtId="0" fontId="8" fillId="0" borderId="0" xfId="0" applyFont="1" applyFill="1" applyBorder="1" applyAlignment="1">
      <alignment horizontal="center" vertical="center" wrapText="1"/>
    </xf>
    <xf numFmtId="0" fontId="6" fillId="3" borderId="5"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7" xfId="0" applyFont="1" applyFill="1" applyBorder="1" applyAlignment="1">
      <alignment horizontal="center" vertical="top"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164" fontId="0" fillId="0" borderId="3" xfId="0" applyNumberFormat="1" applyBorder="1" applyAlignment="1">
      <alignment horizontal="center" vertical="center" wrapText="1"/>
    </xf>
    <xf numFmtId="164" fontId="0" fillId="0" borderId="2" xfId="0" applyNumberFormat="1" applyBorder="1" applyAlignment="1">
      <alignment horizontal="center"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7"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14" borderId="3"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6" fillId="2" borderId="5" xfId="0" applyFont="1" applyFill="1" applyBorder="1" applyAlignment="1">
      <alignment horizontal="center" wrapTex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6" fillId="2" borderId="9" xfId="0" applyFont="1" applyFill="1" applyBorder="1" applyAlignment="1">
      <alignment horizontal="center" wrapText="1"/>
    </xf>
    <xf numFmtId="0" fontId="6" fillId="2" borderId="11" xfId="0" applyFont="1" applyFill="1" applyBorder="1" applyAlignment="1">
      <alignment horizontal="center" wrapText="1"/>
    </xf>
    <xf numFmtId="0" fontId="6" fillId="2" borderId="13" xfId="0" applyFont="1" applyFill="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49" fontId="3" fillId="0" borderId="11" xfId="0" applyNumberFormat="1" applyFont="1" applyBorder="1" applyAlignment="1">
      <alignment horizontal="center" wrapText="1"/>
    </xf>
    <xf numFmtId="49" fontId="3" fillId="0" borderId="13" xfId="0" applyNumberFormat="1" applyFont="1" applyBorder="1" applyAlignment="1">
      <alignment horizontal="center" wrapText="1"/>
    </xf>
    <xf numFmtId="0" fontId="6" fillId="3" borderId="9"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6" borderId="10" xfId="0" applyFont="1" applyFill="1" applyBorder="1" applyAlignment="1">
      <alignment horizontal="center" wrapText="1"/>
    </xf>
    <xf numFmtId="0" fontId="6" fillId="6" borderId="0" xfId="0" applyFont="1" applyFill="1" applyBorder="1" applyAlignment="1">
      <alignment horizontal="center" wrapText="1"/>
    </xf>
    <xf numFmtId="0" fontId="2" fillId="0" borderId="11" xfId="0" applyFont="1" applyFill="1" applyBorder="1" applyAlignment="1">
      <alignment horizontal="center" vertical="center" wrapText="1"/>
    </xf>
    <xf numFmtId="0" fontId="2" fillId="20" borderId="5" xfId="0" applyFont="1" applyFill="1" applyBorder="1" applyAlignment="1">
      <alignment horizontal="left" vertical="center" wrapText="1"/>
    </xf>
    <xf numFmtId="0" fontId="2" fillId="20" borderId="6" xfId="0" applyFont="1" applyFill="1" applyBorder="1" applyAlignment="1">
      <alignment horizontal="left" vertical="center" wrapText="1"/>
    </xf>
    <xf numFmtId="0" fontId="2" fillId="20" borderId="7" xfId="0" applyFont="1" applyFill="1" applyBorder="1" applyAlignment="1">
      <alignment horizontal="left" vertical="center" wrapText="1"/>
    </xf>
    <xf numFmtId="0" fontId="2" fillId="8" borderId="5" xfId="0" applyFont="1" applyFill="1" applyBorder="1" applyAlignment="1">
      <alignment horizontal="left" vertical="center"/>
    </xf>
    <xf numFmtId="0" fontId="2" fillId="8" borderId="6" xfId="0" applyFont="1" applyFill="1" applyBorder="1" applyAlignment="1">
      <alignment horizontal="left" vertical="center"/>
    </xf>
    <xf numFmtId="0" fontId="2" fillId="8" borderId="7" xfId="0" applyFont="1" applyFill="1" applyBorder="1" applyAlignment="1">
      <alignment horizontal="left" vertical="center"/>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3" fillId="6" borderId="5" xfId="0" quotePrefix="1" applyFont="1" applyFill="1" applyBorder="1" applyAlignment="1">
      <alignment horizontal="center" wrapText="1"/>
    </xf>
    <xf numFmtId="0" fontId="3" fillId="6" borderId="6" xfId="0" applyFont="1" applyFill="1" applyBorder="1" applyAlignment="1">
      <alignment horizontal="center" wrapText="1"/>
    </xf>
    <xf numFmtId="0" fontId="3" fillId="6" borderId="7" xfId="0" applyFont="1" applyFill="1" applyBorder="1" applyAlignment="1">
      <alignment horizontal="center" wrapText="1"/>
    </xf>
    <xf numFmtId="0" fontId="0" fillId="4"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12" borderId="3" xfId="0" applyFill="1" applyBorder="1" applyAlignment="1">
      <alignment horizontal="center" vertical="center" wrapText="1"/>
    </xf>
    <xf numFmtId="0" fontId="0" fillId="12" borderId="2" xfId="0"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7" xfId="0" applyFont="1" applyFill="1" applyBorder="1" applyAlignment="1">
      <alignment horizontal="center" vertical="center" wrapText="1"/>
    </xf>
    <xf numFmtId="0" fontId="2" fillId="0" borderId="0" xfId="0" applyFont="1" applyBorder="1" applyAlignment="1">
      <alignment horizontal="left" vertical="top" wrapText="1"/>
    </xf>
    <xf numFmtId="0" fontId="2" fillId="15" borderId="3" xfId="0" applyFont="1" applyFill="1" applyBorder="1" applyAlignment="1">
      <alignment horizontal="center" vertical="center" wrapText="1"/>
    </xf>
    <xf numFmtId="0" fontId="2" fillId="15" borderId="2" xfId="0" applyFont="1" applyFill="1" applyBorder="1" applyAlignment="1">
      <alignment horizontal="center" vertical="center" wrapText="1"/>
    </xf>
    <xf numFmtId="40" fontId="3" fillId="6" borderId="6" xfId="0" applyNumberFormat="1" applyFont="1" applyFill="1" applyBorder="1" applyAlignment="1">
      <alignment horizontal="left" wrapText="1"/>
    </xf>
    <xf numFmtId="40" fontId="3" fillId="6" borderId="7" xfId="0" applyNumberFormat="1" applyFont="1" applyFill="1" applyBorder="1" applyAlignment="1">
      <alignment horizontal="left"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1"/>
  <sheetViews>
    <sheetView tabSelected="1" topLeftCell="A25" zoomScale="70" zoomScaleNormal="70" zoomScaleSheetLayoutView="55" workbookViewId="0">
      <pane xSplit="2" topLeftCell="Q1" activePane="topRight" state="frozen"/>
      <selection pane="topRight" activeCell="AA11" activeCellId="2" sqref="AA8 AA10 AA11"/>
    </sheetView>
  </sheetViews>
  <sheetFormatPr defaultRowHeight="15.6" x14ac:dyDescent="0.3"/>
  <cols>
    <col min="1" max="1" width="54.44140625" bestFit="1" customWidth="1"/>
    <col min="2" max="2" width="42.6640625" style="10" customWidth="1"/>
    <col min="3" max="3" width="23.88671875" customWidth="1"/>
    <col min="4" max="4" width="20.5546875" customWidth="1"/>
    <col min="5" max="5" width="32.6640625" style="30" customWidth="1"/>
    <col min="6" max="6" width="4.88671875" bestFit="1" customWidth="1"/>
    <col min="7" max="7" width="5.109375" bestFit="1" customWidth="1"/>
    <col min="8" max="8" width="5.5546875" customWidth="1"/>
    <col min="9" max="9" width="4.88671875" bestFit="1" customWidth="1"/>
    <col min="10" max="10" width="5.44140625" bestFit="1" customWidth="1"/>
    <col min="11" max="11" width="4.88671875" bestFit="1" customWidth="1"/>
    <col min="12" max="12" width="4.109375" customWidth="1"/>
    <col min="13" max="14" width="5.44140625" bestFit="1" customWidth="1"/>
    <col min="15" max="16" width="5.109375" bestFit="1" customWidth="1"/>
    <col min="17" max="17" width="5.44140625" bestFit="1" customWidth="1"/>
    <col min="18" max="18" width="6.6640625" customWidth="1"/>
    <col min="19" max="19" width="14" style="50" bestFit="1" customWidth="1"/>
    <col min="20" max="20" width="11.6640625" customWidth="1"/>
    <col min="21" max="21" width="10.44140625" customWidth="1"/>
    <col min="22" max="22" width="13.5546875" customWidth="1"/>
    <col min="23" max="23" width="17.21875" customWidth="1"/>
    <col min="24" max="24" width="12.44140625" customWidth="1"/>
    <col min="25" max="25" width="12.44140625" style="4" customWidth="1"/>
    <col min="26" max="26" width="15.5546875" customWidth="1"/>
    <col min="27" max="27" width="31.33203125" style="31" customWidth="1"/>
    <col min="28" max="28" width="22" customWidth="1"/>
    <col min="29" max="29" width="14.44140625" customWidth="1"/>
  </cols>
  <sheetData>
    <row r="1" spans="1:29" s="10" customFormat="1" ht="33.75" customHeight="1" x14ac:dyDescent="0.3">
      <c r="A1" s="40" t="s">
        <v>40</v>
      </c>
      <c r="B1" s="60" t="s">
        <v>102</v>
      </c>
      <c r="C1" s="75"/>
      <c r="D1" s="201"/>
      <c r="E1" s="201"/>
      <c r="F1" s="202"/>
      <c r="G1" s="195" t="s">
        <v>41</v>
      </c>
      <c r="H1" s="196"/>
      <c r="I1" s="196"/>
      <c r="J1" s="197"/>
      <c r="K1" s="223" t="s">
        <v>104</v>
      </c>
      <c r="L1" s="224"/>
      <c r="M1" s="224"/>
      <c r="N1" s="224"/>
      <c r="O1" s="224"/>
      <c r="P1" s="224"/>
      <c r="Q1" s="225"/>
      <c r="R1" s="195" t="s">
        <v>19</v>
      </c>
      <c r="S1" s="196"/>
      <c r="T1" s="239">
        <v>11209215.460000001</v>
      </c>
      <c r="U1" s="239"/>
      <c r="V1" s="239"/>
      <c r="W1" s="239"/>
      <c r="X1" s="239"/>
      <c r="Y1" s="240"/>
      <c r="Z1" s="40" t="s">
        <v>17</v>
      </c>
      <c r="AA1" s="76" t="s">
        <v>105</v>
      </c>
      <c r="AB1" s="77"/>
      <c r="AC1" s="78"/>
    </row>
    <row r="2" spans="1:29" s="10" customFormat="1" ht="19.5" customHeight="1" x14ac:dyDescent="0.3">
      <c r="A2" s="99" t="s">
        <v>42</v>
      </c>
      <c r="B2" s="156" t="s">
        <v>103</v>
      </c>
      <c r="C2" s="100"/>
      <c r="D2" s="203"/>
      <c r="E2" s="203"/>
      <c r="F2" s="204"/>
      <c r="G2" s="198" t="s">
        <v>16</v>
      </c>
      <c r="H2" s="199"/>
      <c r="I2" s="199"/>
      <c r="J2" s="200"/>
      <c r="K2" s="211">
        <v>2018</v>
      </c>
      <c r="L2" s="212"/>
      <c r="M2" s="212"/>
      <c r="N2" s="212"/>
      <c r="O2" s="212"/>
      <c r="P2" s="212"/>
      <c r="Q2" s="212"/>
      <c r="R2" s="198" t="s">
        <v>44</v>
      </c>
      <c r="S2" s="200"/>
      <c r="T2" s="157">
        <v>30071</v>
      </c>
      <c r="U2" s="102"/>
      <c r="V2" s="103"/>
      <c r="W2" s="198" t="s">
        <v>43</v>
      </c>
      <c r="X2" s="200"/>
      <c r="Y2" s="158">
        <v>145</v>
      </c>
      <c r="Z2" s="99" t="s">
        <v>18</v>
      </c>
      <c r="AA2" s="101"/>
      <c r="AB2" s="102"/>
      <c r="AC2" s="103"/>
    </row>
    <row r="3" spans="1:29" ht="18" customHeight="1" x14ac:dyDescent="0.3">
      <c r="A3" s="104" t="s">
        <v>53</v>
      </c>
      <c r="B3" s="205" t="s">
        <v>106</v>
      </c>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7"/>
    </row>
    <row r="4" spans="1:29" ht="22.5" customHeight="1" x14ac:dyDescent="0.3">
      <c r="A4" s="104" t="s">
        <v>52</v>
      </c>
      <c r="B4" s="208" t="s">
        <v>107</v>
      </c>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10"/>
    </row>
    <row r="5" spans="1:29" ht="22.5" customHeight="1" x14ac:dyDescent="0.3">
      <c r="A5" s="104"/>
      <c r="B5" s="105"/>
      <c r="C5" s="104"/>
      <c r="D5" s="104"/>
      <c r="E5" s="104"/>
      <c r="F5" s="220">
        <v>2018</v>
      </c>
      <c r="G5" s="221"/>
      <c r="H5" s="221"/>
      <c r="I5" s="221"/>
      <c r="J5" s="221"/>
      <c r="K5" s="221"/>
      <c r="L5" s="221"/>
      <c r="M5" s="221"/>
      <c r="N5" s="221"/>
      <c r="O5" s="221"/>
      <c r="P5" s="221"/>
      <c r="Q5" s="222"/>
      <c r="R5" s="180"/>
      <c r="S5" s="181"/>
      <c r="T5" s="181"/>
      <c r="U5" s="181"/>
      <c r="V5" s="181"/>
      <c r="W5" s="181"/>
      <c r="X5" s="181"/>
      <c r="Y5" s="181"/>
      <c r="Z5" s="181"/>
      <c r="AA5" s="181"/>
      <c r="AB5" s="181"/>
      <c r="AC5" s="182"/>
    </row>
    <row r="6" spans="1:29" ht="56.25" customHeight="1" x14ac:dyDescent="0.3">
      <c r="A6" s="191" t="s">
        <v>51</v>
      </c>
      <c r="B6" s="189" t="s">
        <v>31</v>
      </c>
      <c r="C6" s="189" t="s">
        <v>32</v>
      </c>
      <c r="D6" s="193" t="s">
        <v>45</v>
      </c>
      <c r="E6" s="237" t="s">
        <v>33</v>
      </c>
      <c r="F6" s="229" t="s">
        <v>12</v>
      </c>
      <c r="G6" s="230"/>
      <c r="H6" s="231"/>
      <c r="I6" s="226" t="s">
        <v>13</v>
      </c>
      <c r="J6" s="227"/>
      <c r="K6" s="228"/>
      <c r="L6" s="229" t="s">
        <v>14</v>
      </c>
      <c r="M6" s="230"/>
      <c r="N6" s="231"/>
      <c r="O6" s="226" t="s">
        <v>15</v>
      </c>
      <c r="P6" s="227"/>
      <c r="Q6" s="228"/>
      <c r="R6" s="87" t="s">
        <v>26</v>
      </c>
      <c r="S6" s="79" t="s">
        <v>25</v>
      </c>
      <c r="T6" s="234" t="s">
        <v>34</v>
      </c>
      <c r="U6" s="235"/>
      <c r="V6" s="234" t="s">
        <v>35</v>
      </c>
      <c r="W6" s="235"/>
      <c r="X6" s="232" t="s">
        <v>27</v>
      </c>
      <c r="Y6" s="183" t="s">
        <v>20</v>
      </c>
      <c r="Z6" s="183" t="s">
        <v>21</v>
      </c>
      <c r="AA6" s="185" t="s">
        <v>22</v>
      </c>
      <c r="AB6" s="80" t="s">
        <v>23</v>
      </c>
      <c r="AC6" s="80" t="s">
        <v>24</v>
      </c>
    </row>
    <row r="7" spans="1:29" ht="55.5" customHeight="1" x14ac:dyDescent="0.3">
      <c r="A7" s="192"/>
      <c r="B7" s="190"/>
      <c r="C7" s="190"/>
      <c r="D7" s="194"/>
      <c r="E7" s="238"/>
      <c r="F7" s="53" t="s">
        <v>0</v>
      </c>
      <c r="G7" s="53" t="s">
        <v>1</v>
      </c>
      <c r="H7" s="53" t="s">
        <v>2</v>
      </c>
      <c r="I7" s="52" t="s">
        <v>3</v>
      </c>
      <c r="J7" s="52" t="s">
        <v>4</v>
      </c>
      <c r="K7" s="52" t="s">
        <v>5</v>
      </c>
      <c r="L7" s="53" t="s">
        <v>6</v>
      </c>
      <c r="M7" s="53" t="s">
        <v>7</v>
      </c>
      <c r="N7" s="53" t="s">
        <v>8</v>
      </c>
      <c r="O7" s="52" t="s">
        <v>9</v>
      </c>
      <c r="P7" s="52" t="s">
        <v>10</v>
      </c>
      <c r="Q7" s="52" t="s">
        <v>11</v>
      </c>
      <c r="R7" s="87"/>
      <c r="S7" s="79"/>
      <c r="T7" s="51" t="s">
        <v>36</v>
      </c>
      <c r="U7" s="51" t="s">
        <v>37</v>
      </c>
      <c r="V7" s="51" t="s">
        <v>38</v>
      </c>
      <c r="W7" s="51" t="s">
        <v>39</v>
      </c>
      <c r="X7" s="233"/>
      <c r="Y7" s="184"/>
      <c r="Z7" s="184"/>
      <c r="AA7" s="186"/>
      <c r="AB7" s="80"/>
      <c r="AC7" s="80"/>
    </row>
    <row r="8" spans="1:29" s="2" customFormat="1" ht="112.2" customHeight="1" x14ac:dyDescent="0.3">
      <c r="A8" s="187" t="s">
        <v>55</v>
      </c>
      <c r="B8" s="159" t="s">
        <v>110</v>
      </c>
      <c r="C8" s="14"/>
      <c r="D8" s="172" t="s">
        <v>68</v>
      </c>
      <c r="E8" s="161" t="s">
        <v>111</v>
      </c>
      <c r="F8" s="24" t="s">
        <v>59</v>
      </c>
      <c r="G8" s="162" t="s">
        <v>59</v>
      </c>
      <c r="H8" s="162" t="s">
        <v>59</v>
      </c>
      <c r="I8" s="128"/>
      <c r="J8" s="128"/>
      <c r="K8" s="128"/>
      <c r="L8" s="128"/>
      <c r="M8" s="128"/>
      <c r="N8" s="128"/>
      <c r="O8" s="129"/>
      <c r="P8" s="129"/>
      <c r="Q8" s="129"/>
      <c r="R8" s="163">
        <v>1</v>
      </c>
      <c r="S8" s="164">
        <v>198549</v>
      </c>
      <c r="T8" s="165"/>
      <c r="U8" s="165"/>
      <c r="V8" s="160" t="s">
        <v>58</v>
      </c>
      <c r="W8" s="166" t="s">
        <v>101</v>
      </c>
      <c r="X8" s="167"/>
      <c r="Y8" s="160">
        <v>72140</v>
      </c>
      <c r="Z8" s="160" t="s">
        <v>66</v>
      </c>
      <c r="AA8" s="168">
        <f>R8*S8</f>
        <v>198549</v>
      </c>
      <c r="AB8" s="169" t="s">
        <v>57</v>
      </c>
      <c r="AC8" s="160" t="s">
        <v>56</v>
      </c>
    </row>
    <row r="9" spans="1:29" s="2" customFormat="1" ht="21.6" customHeight="1" x14ac:dyDescent="0.3">
      <c r="A9" s="188"/>
      <c r="B9" s="21" t="s">
        <v>28</v>
      </c>
      <c r="C9" s="64"/>
      <c r="D9" s="65"/>
      <c r="E9" s="65"/>
      <c r="F9" s="94"/>
      <c r="G9" s="94"/>
      <c r="H9" s="94"/>
      <c r="I9" s="94"/>
      <c r="J9" s="94"/>
      <c r="K9" s="94"/>
      <c r="L9" s="94"/>
      <c r="M9" s="94"/>
      <c r="N9" s="94"/>
      <c r="O9" s="96"/>
      <c r="P9" s="96"/>
      <c r="Q9" s="96"/>
      <c r="R9" s="131"/>
      <c r="S9" s="132"/>
      <c r="T9" s="131"/>
      <c r="U9" s="131"/>
      <c r="V9" s="131"/>
      <c r="W9" s="131"/>
      <c r="X9" s="131"/>
      <c r="Y9" s="131"/>
      <c r="Z9" s="66"/>
      <c r="AA9" s="133">
        <f>AA8</f>
        <v>198549</v>
      </c>
      <c r="AB9" s="23"/>
      <c r="AC9" s="5"/>
    </row>
    <row r="10" spans="1:29" s="2" customFormat="1" ht="95.4" customHeight="1" x14ac:dyDescent="0.3">
      <c r="A10" s="188"/>
      <c r="B10" s="124" t="s">
        <v>62</v>
      </c>
      <c r="C10" s="14"/>
      <c r="D10" s="173" t="s">
        <v>68</v>
      </c>
      <c r="E10" s="88" t="s">
        <v>64</v>
      </c>
      <c r="F10" s="8" t="s">
        <v>59</v>
      </c>
      <c r="G10" s="8" t="s">
        <v>59</v>
      </c>
      <c r="H10" s="8" t="s">
        <v>59</v>
      </c>
      <c r="I10" s="8" t="s">
        <v>59</v>
      </c>
      <c r="J10" s="8" t="s">
        <v>59</v>
      </c>
      <c r="K10" s="8" t="s">
        <v>59</v>
      </c>
      <c r="L10" s="8" t="s">
        <v>59</v>
      </c>
      <c r="M10" s="8" t="s">
        <v>59</v>
      </c>
      <c r="N10" s="8" t="s">
        <v>59</v>
      </c>
      <c r="O10" s="126" t="s">
        <v>59</v>
      </c>
      <c r="P10" s="126" t="s">
        <v>59</v>
      </c>
      <c r="Q10" s="126" t="s">
        <v>59</v>
      </c>
      <c r="R10" s="92">
        <v>1</v>
      </c>
      <c r="S10" s="46">
        <v>66000</v>
      </c>
      <c r="T10" s="9"/>
      <c r="U10" s="7"/>
      <c r="V10" s="7" t="s">
        <v>60</v>
      </c>
      <c r="W10" s="7" t="s">
        <v>100</v>
      </c>
      <c r="X10" s="11"/>
      <c r="Y10" s="7">
        <v>72140</v>
      </c>
      <c r="Z10" s="7" t="s">
        <v>66</v>
      </c>
      <c r="AA10" s="127">
        <f>S10*R10</f>
        <v>66000</v>
      </c>
      <c r="AB10" s="1" t="s">
        <v>57</v>
      </c>
      <c r="AC10" s="7" t="s">
        <v>56</v>
      </c>
    </row>
    <row r="11" spans="1:29" s="2" customFormat="1" ht="95.4" customHeight="1" x14ac:dyDescent="0.3">
      <c r="A11" s="188"/>
      <c r="B11" s="54" t="s">
        <v>84</v>
      </c>
      <c r="C11" s="14"/>
      <c r="D11" s="174" t="s">
        <v>68</v>
      </c>
      <c r="E11" s="125" t="s">
        <v>72</v>
      </c>
      <c r="F11" s="8" t="s">
        <v>59</v>
      </c>
      <c r="G11" s="8" t="s">
        <v>59</v>
      </c>
      <c r="H11" s="8" t="s">
        <v>59</v>
      </c>
      <c r="I11" s="8" t="s">
        <v>59</v>
      </c>
      <c r="J11" s="8" t="s">
        <v>59</v>
      </c>
      <c r="K11" s="8" t="s">
        <v>59</v>
      </c>
      <c r="L11" s="8" t="s">
        <v>59</v>
      </c>
      <c r="M11" s="8" t="s">
        <v>59</v>
      </c>
      <c r="N11" s="8" t="s">
        <v>59</v>
      </c>
      <c r="O11" s="126" t="s">
        <v>59</v>
      </c>
      <c r="P11" s="126" t="s">
        <v>59</v>
      </c>
      <c r="Q11" s="126" t="s">
        <v>59</v>
      </c>
      <c r="R11" s="136">
        <v>1</v>
      </c>
      <c r="S11" s="46">
        <v>33805</v>
      </c>
      <c r="T11" s="9"/>
      <c r="U11" s="7"/>
      <c r="V11" s="7" t="s">
        <v>60</v>
      </c>
      <c r="W11" s="7" t="s">
        <v>100</v>
      </c>
      <c r="X11" s="11"/>
      <c r="Y11" s="7">
        <v>72140</v>
      </c>
      <c r="Z11" s="7" t="s">
        <v>66</v>
      </c>
      <c r="AA11" s="127">
        <v>33805</v>
      </c>
      <c r="AB11" s="1" t="s">
        <v>73</v>
      </c>
      <c r="AC11" s="7" t="s">
        <v>56</v>
      </c>
    </row>
    <row r="12" spans="1:29" s="2" customFormat="1" ht="22.5" customHeight="1" x14ac:dyDescent="0.3">
      <c r="A12" s="188"/>
      <c r="B12" s="27" t="s">
        <v>47</v>
      </c>
      <c r="C12" s="67"/>
      <c r="D12" s="131"/>
      <c r="E12" s="65"/>
      <c r="F12" s="94"/>
      <c r="G12" s="94"/>
      <c r="H12" s="94"/>
      <c r="I12" s="94"/>
      <c r="J12" s="94"/>
      <c r="K12" s="94"/>
      <c r="L12" s="94"/>
      <c r="M12" s="94"/>
      <c r="N12" s="94"/>
      <c r="O12" s="96"/>
      <c r="P12" s="96"/>
      <c r="Q12" s="96"/>
      <c r="R12" s="65"/>
      <c r="S12" s="132">
        <f>S10+S11</f>
        <v>99805</v>
      </c>
      <c r="T12" s="65"/>
      <c r="U12" s="65"/>
      <c r="V12" s="65"/>
      <c r="W12" s="65"/>
      <c r="X12" s="65"/>
      <c r="Y12" s="65"/>
      <c r="Z12" s="66"/>
      <c r="AA12" s="133">
        <f>SUM(AA10:AA11)</f>
        <v>99805</v>
      </c>
      <c r="AB12" s="23"/>
      <c r="AC12" s="5"/>
    </row>
    <row r="13" spans="1:29" ht="28.5" customHeight="1" x14ac:dyDescent="0.3">
      <c r="A13" s="139" t="s">
        <v>29</v>
      </c>
      <c r="B13" s="106"/>
      <c r="C13" s="69"/>
      <c r="D13" s="171"/>
      <c r="E13" s="68"/>
      <c r="F13" s="97"/>
      <c r="G13" s="97"/>
      <c r="H13" s="97"/>
      <c r="I13" s="97"/>
      <c r="J13" s="97"/>
      <c r="K13" s="97"/>
      <c r="L13" s="97"/>
      <c r="M13" s="97"/>
      <c r="N13" s="97"/>
      <c r="O13" s="97"/>
      <c r="P13" s="97"/>
      <c r="Q13" s="97"/>
      <c r="R13" s="97"/>
      <c r="S13" s="134" t="e">
        <f>#REF!+#REF!+S12</f>
        <v>#REF!</v>
      </c>
      <c r="T13" s="68"/>
      <c r="U13" s="68"/>
      <c r="V13" s="68"/>
      <c r="W13" s="68"/>
      <c r="X13" s="68"/>
      <c r="Y13" s="68"/>
      <c r="Z13" s="70"/>
      <c r="AA13" s="146">
        <f>AA9+AA12</f>
        <v>298354</v>
      </c>
      <c r="AB13" s="71"/>
      <c r="AC13" s="72"/>
    </row>
    <row r="14" spans="1:29" ht="60.75" customHeight="1" x14ac:dyDescent="0.3">
      <c r="A14" s="236" t="s">
        <v>61</v>
      </c>
      <c r="B14" s="137" t="s">
        <v>74</v>
      </c>
      <c r="C14" s="14"/>
      <c r="D14" s="174" t="s">
        <v>69</v>
      </c>
      <c r="E14" s="135" t="s">
        <v>65</v>
      </c>
      <c r="F14" s="8" t="s">
        <v>59</v>
      </c>
      <c r="G14" s="8" t="s">
        <v>59</v>
      </c>
      <c r="H14" s="8" t="s">
        <v>59</v>
      </c>
      <c r="I14" s="8" t="s">
        <v>59</v>
      </c>
      <c r="J14" s="8" t="s">
        <v>59</v>
      </c>
      <c r="K14" s="8" t="s">
        <v>59</v>
      </c>
      <c r="L14" s="8" t="s">
        <v>59</v>
      </c>
      <c r="M14" s="6" t="s">
        <v>59</v>
      </c>
      <c r="N14" s="8" t="s">
        <v>59</v>
      </c>
      <c r="O14" s="130" t="s">
        <v>59</v>
      </c>
      <c r="P14" s="130" t="s">
        <v>59</v>
      </c>
      <c r="Q14" s="130" t="s">
        <v>59</v>
      </c>
      <c r="R14" s="92">
        <v>4</v>
      </c>
      <c r="S14" s="46">
        <v>20200</v>
      </c>
      <c r="T14" s="13"/>
      <c r="U14" s="12"/>
      <c r="V14" s="9" t="s">
        <v>63</v>
      </c>
      <c r="W14" s="1" t="s">
        <v>101</v>
      </c>
      <c r="X14" s="11"/>
      <c r="Y14" s="7">
        <v>72140</v>
      </c>
      <c r="Z14" s="7" t="s">
        <v>66</v>
      </c>
      <c r="AA14" s="127">
        <f>R14*S14</f>
        <v>80800</v>
      </c>
      <c r="AB14" s="1" t="s">
        <v>57</v>
      </c>
      <c r="AC14" s="1" t="s">
        <v>56</v>
      </c>
    </row>
    <row r="15" spans="1:29" ht="61.8" customHeight="1" x14ac:dyDescent="0.3">
      <c r="A15" s="236"/>
      <c r="B15" s="137" t="s">
        <v>85</v>
      </c>
      <c r="C15" s="26"/>
      <c r="D15" s="7" t="s">
        <v>70</v>
      </c>
      <c r="E15" s="135" t="s">
        <v>71</v>
      </c>
      <c r="F15" s="8" t="s">
        <v>59</v>
      </c>
      <c r="G15" s="8" t="s">
        <v>59</v>
      </c>
      <c r="H15" s="8" t="s">
        <v>59</v>
      </c>
      <c r="I15" s="8" t="s">
        <v>59</v>
      </c>
      <c r="J15" s="8" t="s">
        <v>59</v>
      </c>
      <c r="K15" s="8" t="s">
        <v>59</v>
      </c>
      <c r="L15" s="8" t="s">
        <v>59</v>
      </c>
      <c r="M15" s="6" t="s">
        <v>59</v>
      </c>
      <c r="N15" s="6" t="s">
        <v>59</v>
      </c>
      <c r="O15" s="130" t="s">
        <v>59</v>
      </c>
      <c r="P15" s="130" t="s">
        <v>59</v>
      </c>
      <c r="Q15" s="130" t="s">
        <v>59</v>
      </c>
      <c r="R15" s="92">
        <v>1</v>
      </c>
      <c r="S15" s="46">
        <v>87000</v>
      </c>
      <c r="T15" s="13"/>
      <c r="U15" s="12"/>
      <c r="V15" s="9" t="s">
        <v>63</v>
      </c>
      <c r="W15" s="1" t="s">
        <v>101</v>
      </c>
      <c r="X15" s="11"/>
      <c r="Y15" s="7">
        <v>72140</v>
      </c>
      <c r="Z15" s="7" t="s">
        <v>66</v>
      </c>
      <c r="AA15" s="127">
        <f>R15*S15</f>
        <v>87000</v>
      </c>
      <c r="AB15" s="1" t="s">
        <v>73</v>
      </c>
      <c r="AC15" s="1" t="s">
        <v>56</v>
      </c>
    </row>
    <row r="16" spans="1:29" ht="27.75" customHeight="1" x14ac:dyDescent="0.3">
      <c r="A16" s="236"/>
      <c r="B16" s="120" t="s">
        <v>46</v>
      </c>
      <c r="C16" s="65"/>
      <c r="D16" s="65"/>
      <c r="E16" s="65"/>
      <c r="F16" s="148"/>
      <c r="G16" s="148"/>
      <c r="H16" s="148"/>
      <c r="I16" s="148"/>
      <c r="J16" s="148"/>
      <c r="K16" s="148"/>
      <c r="L16" s="148"/>
      <c r="M16" s="94"/>
      <c r="N16" s="94"/>
      <c r="O16" s="94"/>
      <c r="P16" s="94"/>
      <c r="Q16" s="94"/>
      <c r="R16" s="94"/>
      <c r="S16" s="132">
        <f>SUM(S14:S15)</f>
        <v>107200</v>
      </c>
      <c r="T16" s="65"/>
      <c r="U16" s="65"/>
      <c r="V16" s="65"/>
      <c r="W16" s="65"/>
      <c r="X16" s="65"/>
      <c r="Y16" s="65"/>
      <c r="Z16" s="66"/>
      <c r="AA16" s="133">
        <f>SUM(AA14:AA15)</f>
        <v>167800</v>
      </c>
      <c r="AB16" s="23"/>
      <c r="AC16" s="23"/>
    </row>
    <row r="17" spans="1:29" ht="70.2" customHeight="1" x14ac:dyDescent="0.3">
      <c r="A17" s="236"/>
      <c r="B17" s="138" t="s">
        <v>86</v>
      </c>
      <c r="C17" s="14"/>
      <c r="D17" s="174" t="s">
        <v>68</v>
      </c>
      <c r="E17" s="89" t="s">
        <v>75</v>
      </c>
      <c r="F17" s="8" t="s">
        <v>59</v>
      </c>
      <c r="G17" s="8" t="s">
        <v>59</v>
      </c>
      <c r="H17" s="8"/>
      <c r="I17" s="8"/>
      <c r="J17" s="8"/>
      <c r="K17" s="8"/>
      <c r="L17" s="8"/>
      <c r="M17" s="6"/>
      <c r="N17" s="6"/>
      <c r="O17" s="98"/>
      <c r="P17" s="98"/>
      <c r="Q17" s="98"/>
      <c r="R17" s="92">
        <v>1</v>
      </c>
      <c r="S17" s="46">
        <v>70164</v>
      </c>
      <c r="T17" s="13"/>
      <c r="U17" s="32"/>
      <c r="V17" s="9" t="s">
        <v>58</v>
      </c>
      <c r="W17" s="1" t="s">
        <v>101</v>
      </c>
      <c r="X17" s="11"/>
      <c r="Y17" s="7">
        <v>72140</v>
      </c>
      <c r="Z17" s="7" t="s">
        <v>66</v>
      </c>
      <c r="AA17" s="127">
        <f>R17*S17</f>
        <v>70164</v>
      </c>
      <c r="AB17" s="1" t="s">
        <v>57</v>
      </c>
      <c r="AC17" s="1" t="s">
        <v>56</v>
      </c>
    </row>
    <row r="18" spans="1:29" ht="81" customHeight="1" x14ac:dyDescent="0.3">
      <c r="A18" s="236"/>
      <c r="B18" s="138" t="s">
        <v>87</v>
      </c>
      <c r="C18" s="14"/>
      <c r="D18" s="9" t="s">
        <v>70</v>
      </c>
      <c r="E18" s="89" t="s">
        <v>76</v>
      </c>
      <c r="F18" s="8"/>
      <c r="G18" s="8"/>
      <c r="H18" s="8" t="s">
        <v>59</v>
      </c>
      <c r="I18" s="8" t="s">
        <v>59</v>
      </c>
      <c r="J18" s="8" t="s">
        <v>59</v>
      </c>
      <c r="K18" s="8" t="s">
        <v>59</v>
      </c>
      <c r="L18" s="8" t="s">
        <v>59</v>
      </c>
      <c r="M18" s="8" t="s">
        <v>59</v>
      </c>
      <c r="N18" s="8" t="s">
        <v>59</v>
      </c>
      <c r="O18" s="141" t="s">
        <v>59</v>
      </c>
      <c r="P18" s="141" t="s">
        <v>59</v>
      </c>
      <c r="Q18" s="141" t="s">
        <v>59</v>
      </c>
      <c r="R18" s="92">
        <v>1</v>
      </c>
      <c r="S18" s="46">
        <v>70164</v>
      </c>
      <c r="T18" s="13"/>
      <c r="U18" s="12"/>
      <c r="V18" s="9" t="s">
        <v>58</v>
      </c>
      <c r="W18" s="1" t="s">
        <v>101</v>
      </c>
      <c r="X18" s="11"/>
      <c r="Y18" s="7">
        <v>72140</v>
      </c>
      <c r="Z18" s="1" t="s">
        <v>66</v>
      </c>
      <c r="AA18" s="127">
        <f>R18*S18</f>
        <v>70164</v>
      </c>
      <c r="AB18" s="1" t="s">
        <v>57</v>
      </c>
      <c r="AC18" s="1" t="s">
        <v>56</v>
      </c>
    </row>
    <row r="19" spans="1:29" ht="81" customHeight="1" x14ac:dyDescent="0.3">
      <c r="A19" s="236"/>
      <c r="B19" s="138" t="s">
        <v>109</v>
      </c>
      <c r="C19" s="14"/>
      <c r="D19" s="7" t="s">
        <v>70</v>
      </c>
      <c r="E19" s="89" t="s">
        <v>77</v>
      </c>
      <c r="F19" s="8" t="s">
        <v>59</v>
      </c>
      <c r="G19" s="8" t="s">
        <v>59</v>
      </c>
      <c r="H19" s="8" t="s">
        <v>59</v>
      </c>
      <c r="I19" s="8"/>
      <c r="J19" s="8"/>
      <c r="K19" s="8"/>
      <c r="L19" s="8"/>
      <c r="M19" s="8"/>
      <c r="N19" s="8"/>
      <c r="O19" s="141"/>
      <c r="P19" s="141"/>
      <c r="Q19" s="141"/>
      <c r="R19" s="92">
        <v>1</v>
      </c>
      <c r="S19" s="46">
        <v>50000</v>
      </c>
      <c r="T19" s="13"/>
      <c r="U19" s="12"/>
      <c r="V19" s="9" t="s">
        <v>63</v>
      </c>
      <c r="W19" s="1" t="s">
        <v>101</v>
      </c>
      <c r="X19" s="11"/>
      <c r="Y19" s="7">
        <v>72140</v>
      </c>
      <c r="Z19" s="1" t="s">
        <v>66</v>
      </c>
      <c r="AA19" s="127">
        <f>R19*S19</f>
        <v>50000</v>
      </c>
      <c r="AB19" s="1" t="s">
        <v>73</v>
      </c>
      <c r="AC19" s="1" t="s">
        <v>56</v>
      </c>
    </row>
    <row r="20" spans="1:29" ht="27" customHeight="1" x14ac:dyDescent="0.3">
      <c r="A20" s="236"/>
      <c r="B20" s="120" t="s">
        <v>46</v>
      </c>
      <c r="C20" s="94"/>
      <c r="D20" s="23"/>
      <c r="E20" s="94"/>
      <c r="F20" s="175"/>
      <c r="G20" s="175"/>
      <c r="H20" s="175" t="s">
        <v>59</v>
      </c>
      <c r="I20" s="175" t="s">
        <v>59</v>
      </c>
      <c r="J20" s="175" t="s">
        <v>59</v>
      </c>
      <c r="K20" s="175" t="s">
        <v>59</v>
      </c>
      <c r="L20" s="175" t="s">
        <v>59</v>
      </c>
      <c r="M20" s="175" t="s">
        <v>59</v>
      </c>
      <c r="N20" s="175" t="s">
        <v>59</v>
      </c>
      <c r="O20" s="140" t="s">
        <v>59</v>
      </c>
      <c r="P20" s="140" t="s">
        <v>59</v>
      </c>
      <c r="Q20" s="140" t="s">
        <v>59</v>
      </c>
      <c r="R20" s="74"/>
      <c r="S20" s="145">
        <f>S17+S18+S19</f>
        <v>190328</v>
      </c>
      <c r="T20" s="109"/>
      <c r="U20" s="23"/>
      <c r="V20" s="23"/>
      <c r="W20" s="23"/>
      <c r="X20" s="110"/>
      <c r="Y20" s="23"/>
      <c r="Z20" s="23"/>
      <c r="AA20" s="133">
        <f>SUM(AA17:AA18:AA19)</f>
        <v>190328</v>
      </c>
      <c r="AB20" s="23"/>
      <c r="AC20" s="23"/>
    </row>
    <row r="21" spans="1:29" ht="99" customHeight="1" x14ac:dyDescent="0.3">
      <c r="A21" s="236"/>
      <c r="B21" s="138" t="s">
        <v>88</v>
      </c>
      <c r="C21" s="14"/>
      <c r="D21" s="178" t="s">
        <v>68</v>
      </c>
      <c r="E21" s="149" t="s">
        <v>78</v>
      </c>
      <c r="F21" s="8" t="s">
        <v>59</v>
      </c>
      <c r="G21" s="8"/>
      <c r="H21" s="8"/>
      <c r="I21" s="8"/>
      <c r="J21" s="8"/>
      <c r="K21" s="8"/>
      <c r="L21" s="8"/>
      <c r="M21" s="8"/>
      <c r="N21" s="8"/>
      <c r="O21" s="176"/>
      <c r="P21" s="176"/>
      <c r="Q21" s="176"/>
      <c r="R21" s="92">
        <v>1</v>
      </c>
      <c r="S21" s="46">
        <v>363456</v>
      </c>
      <c r="T21" s="142"/>
      <c r="U21" s="9"/>
      <c r="V21" s="9" t="s">
        <v>58</v>
      </c>
      <c r="W21" s="7" t="s">
        <v>101</v>
      </c>
      <c r="X21" s="143"/>
      <c r="Y21" s="7">
        <v>72140</v>
      </c>
      <c r="Z21" s="7" t="s">
        <v>66</v>
      </c>
      <c r="AA21" s="127">
        <f>R21*S21</f>
        <v>363456</v>
      </c>
      <c r="AB21" s="1" t="s">
        <v>57</v>
      </c>
      <c r="AC21" s="1" t="s">
        <v>56</v>
      </c>
    </row>
    <row r="22" spans="1:29" ht="87" customHeight="1" x14ac:dyDescent="0.3">
      <c r="A22" s="236"/>
      <c r="B22" s="138" t="s">
        <v>89</v>
      </c>
      <c r="C22" s="14"/>
      <c r="D22" s="241" t="s">
        <v>70</v>
      </c>
      <c r="E22" s="111" t="s">
        <v>79</v>
      </c>
      <c r="F22" s="8"/>
      <c r="G22" s="8" t="s">
        <v>59</v>
      </c>
      <c r="H22" s="8" t="s">
        <v>59</v>
      </c>
      <c r="I22" s="8"/>
      <c r="J22" s="8"/>
      <c r="K22" s="8"/>
      <c r="L22" s="8"/>
      <c r="M22" s="8"/>
      <c r="N22" s="8"/>
      <c r="O22" s="176"/>
      <c r="P22" s="176"/>
      <c r="Q22" s="176"/>
      <c r="R22" s="92">
        <v>1</v>
      </c>
      <c r="S22" s="46">
        <v>726912</v>
      </c>
      <c r="T22" s="13"/>
      <c r="U22" s="12"/>
      <c r="V22" s="9" t="s">
        <v>58</v>
      </c>
      <c r="W22" s="7" t="s">
        <v>101</v>
      </c>
      <c r="X22" s="11"/>
      <c r="Y22" s="7">
        <v>72140</v>
      </c>
      <c r="Z22" s="1" t="s">
        <v>66</v>
      </c>
      <c r="AA22" s="127">
        <v>726912</v>
      </c>
      <c r="AB22" s="1" t="s">
        <v>57</v>
      </c>
      <c r="AC22" s="1" t="s">
        <v>56</v>
      </c>
    </row>
    <row r="23" spans="1:29" ht="55.5" customHeight="1" x14ac:dyDescent="0.3">
      <c r="A23" s="236"/>
      <c r="B23" s="138" t="s">
        <v>90</v>
      </c>
      <c r="C23" s="14"/>
      <c r="D23" s="242" t="s">
        <v>70</v>
      </c>
      <c r="E23" s="89" t="s">
        <v>80</v>
      </c>
      <c r="F23" s="8"/>
      <c r="G23" s="8"/>
      <c r="H23" s="8"/>
      <c r="I23" s="8" t="s">
        <v>59</v>
      </c>
      <c r="J23" s="8" t="s">
        <v>59</v>
      </c>
      <c r="K23" s="8" t="s">
        <v>59</v>
      </c>
      <c r="L23" s="8" t="s">
        <v>59</v>
      </c>
      <c r="M23" s="8" t="s">
        <v>59</v>
      </c>
      <c r="N23" s="8" t="s">
        <v>59</v>
      </c>
      <c r="O23" s="141" t="s">
        <v>59</v>
      </c>
      <c r="P23" s="141" t="s">
        <v>59</v>
      </c>
      <c r="Q23" s="141" t="s">
        <v>59</v>
      </c>
      <c r="R23" s="92">
        <v>1</v>
      </c>
      <c r="S23" s="46">
        <v>363456</v>
      </c>
      <c r="T23" s="13"/>
      <c r="U23" s="12"/>
      <c r="V23" s="9" t="s">
        <v>58</v>
      </c>
      <c r="W23" s="7" t="s">
        <v>101</v>
      </c>
      <c r="X23" s="11"/>
      <c r="Y23" s="7">
        <v>72140</v>
      </c>
      <c r="Z23" s="1" t="s">
        <v>66</v>
      </c>
      <c r="AA23" s="127">
        <f>R23*S23</f>
        <v>363456</v>
      </c>
      <c r="AB23" s="1" t="s">
        <v>57</v>
      </c>
      <c r="AC23" s="1" t="s">
        <v>56</v>
      </c>
    </row>
    <row r="24" spans="1:29" ht="77.400000000000006" customHeight="1" x14ac:dyDescent="0.3">
      <c r="A24" s="236"/>
      <c r="B24" s="138" t="s">
        <v>82</v>
      </c>
      <c r="C24" s="14"/>
      <c r="D24" s="155" t="s">
        <v>70</v>
      </c>
      <c r="E24" s="89" t="s">
        <v>81</v>
      </c>
      <c r="F24" s="8"/>
      <c r="G24" s="8"/>
      <c r="H24" s="8"/>
      <c r="I24" s="8" t="s">
        <v>59</v>
      </c>
      <c r="J24" s="8" t="s">
        <v>59</v>
      </c>
      <c r="K24" s="8" t="s">
        <v>59</v>
      </c>
      <c r="L24" s="8" t="s">
        <v>59</v>
      </c>
      <c r="M24" s="8" t="s">
        <v>59</v>
      </c>
      <c r="N24" s="8" t="s">
        <v>59</v>
      </c>
      <c r="O24" s="141" t="s">
        <v>59</v>
      </c>
      <c r="P24" s="141" t="s">
        <v>59</v>
      </c>
      <c r="Q24" s="141" t="s">
        <v>59</v>
      </c>
      <c r="R24" s="92">
        <v>1</v>
      </c>
      <c r="S24" s="46">
        <v>750000</v>
      </c>
      <c r="T24" s="13"/>
      <c r="U24" s="12"/>
      <c r="V24" s="9" t="s">
        <v>60</v>
      </c>
      <c r="W24" s="7" t="s">
        <v>101</v>
      </c>
      <c r="X24" s="11"/>
      <c r="Y24" s="7">
        <v>72140</v>
      </c>
      <c r="Z24" s="1" t="s">
        <v>66</v>
      </c>
      <c r="AA24" s="127">
        <v>750000</v>
      </c>
      <c r="AB24" s="1" t="s">
        <v>73</v>
      </c>
      <c r="AC24" s="1" t="s">
        <v>56</v>
      </c>
    </row>
    <row r="25" spans="1:29" ht="77.400000000000006" customHeight="1" x14ac:dyDescent="0.3">
      <c r="A25" s="236"/>
      <c r="B25" s="138" t="s">
        <v>91</v>
      </c>
      <c r="C25" s="14"/>
      <c r="D25" s="155" t="s">
        <v>70</v>
      </c>
      <c r="E25" s="89" t="s">
        <v>81</v>
      </c>
      <c r="F25" s="6"/>
      <c r="G25" s="8" t="s">
        <v>59</v>
      </c>
      <c r="H25" s="8" t="s">
        <v>59</v>
      </c>
      <c r="I25" s="8" t="s">
        <v>59</v>
      </c>
      <c r="J25" s="8" t="s">
        <v>59</v>
      </c>
      <c r="K25" s="8" t="s">
        <v>59</v>
      </c>
      <c r="L25" s="8"/>
      <c r="M25" s="6" t="s">
        <v>59</v>
      </c>
      <c r="N25" s="6" t="s">
        <v>59</v>
      </c>
      <c r="O25" s="144" t="s">
        <v>59</v>
      </c>
      <c r="P25" s="144" t="s">
        <v>59</v>
      </c>
      <c r="Q25" s="144" t="s">
        <v>59</v>
      </c>
      <c r="R25" s="92">
        <v>1</v>
      </c>
      <c r="S25" s="46">
        <v>150000</v>
      </c>
      <c r="T25" s="13"/>
      <c r="U25" s="12"/>
      <c r="V25" s="9" t="s">
        <v>58</v>
      </c>
      <c r="W25" s="7" t="s">
        <v>101</v>
      </c>
      <c r="X25" s="11"/>
      <c r="Y25" s="7">
        <v>72140</v>
      </c>
      <c r="Z25" s="1" t="s">
        <v>66</v>
      </c>
      <c r="AA25" s="127">
        <v>150000</v>
      </c>
      <c r="AB25" s="1" t="s">
        <v>73</v>
      </c>
      <c r="AC25" s="1" t="s">
        <v>56</v>
      </c>
    </row>
    <row r="26" spans="1:29" ht="26.4" customHeight="1" x14ac:dyDescent="0.3">
      <c r="A26" s="236"/>
      <c r="B26" s="120" t="s">
        <v>46</v>
      </c>
      <c r="C26" s="94"/>
      <c r="D26" s="23"/>
      <c r="E26" s="94"/>
      <c r="F26" s="108"/>
      <c r="G26" s="108"/>
      <c r="H26" s="108"/>
      <c r="I26" s="108"/>
      <c r="J26" s="108"/>
      <c r="K26" s="108"/>
      <c r="L26" s="108"/>
      <c r="M26" s="108"/>
      <c r="N26" s="108"/>
      <c r="O26" s="96"/>
      <c r="P26" s="96"/>
      <c r="Q26" s="96"/>
      <c r="R26" s="74"/>
      <c r="S26" s="145">
        <f>S21+S22+S23+S24+S25</f>
        <v>2353824</v>
      </c>
      <c r="T26" s="109"/>
      <c r="U26" s="23"/>
      <c r="V26" s="23"/>
      <c r="W26" s="23"/>
      <c r="X26" s="110"/>
      <c r="Y26" s="23"/>
      <c r="Z26" s="23"/>
      <c r="AA26" s="133">
        <f>SUM(AA21:AA22:AA23:AA24:AA25)</f>
        <v>2353824</v>
      </c>
      <c r="AB26" s="23" t="s">
        <v>57</v>
      </c>
      <c r="AC26" s="23" t="s">
        <v>56</v>
      </c>
    </row>
    <row r="27" spans="1:29" ht="93" customHeight="1" x14ac:dyDescent="0.3">
      <c r="A27" s="236"/>
      <c r="B27" s="147" t="s">
        <v>92</v>
      </c>
      <c r="C27" s="54"/>
      <c r="D27" s="170" t="s">
        <v>68</v>
      </c>
      <c r="E27" s="90" t="s">
        <v>93</v>
      </c>
      <c r="F27" s="6" t="s">
        <v>59</v>
      </c>
      <c r="G27" s="8" t="s">
        <v>59</v>
      </c>
      <c r="H27" s="8" t="s">
        <v>59</v>
      </c>
      <c r="I27" s="8" t="s">
        <v>59</v>
      </c>
      <c r="J27" s="8" t="s">
        <v>59</v>
      </c>
      <c r="K27" s="8" t="s">
        <v>59</v>
      </c>
      <c r="L27" s="8"/>
      <c r="M27" s="8"/>
      <c r="N27" s="8"/>
      <c r="O27" s="130"/>
      <c r="P27" s="130"/>
      <c r="Q27" s="130"/>
      <c r="R27" s="92">
        <v>1</v>
      </c>
      <c r="S27" s="47">
        <v>12125</v>
      </c>
      <c r="T27" s="20"/>
      <c r="U27" s="20"/>
      <c r="V27" s="7" t="s">
        <v>58</v>
      </c>
      <c r="W27" s="7" t="s">
        <v>101</v>
      </c>
      <c r="X27" s="11"/>
      <c r="Y27" s="7">
        <v>72140</v>
      </c>
      <c r="Z27" s="7"/>
      <c r="AA27" s="127">
        <f>R27*S27</f>
        <v>12125</v>
      </c>
      <c r="AB27" s="41" t="s">
        <v>57</v>
      </c>
      <c r="AC27" s="1" t="s">
        <v>56</v>
      </c>
    </row>
    <row r="28" spans="1:29" ht="21" customHeight="1" x14ac:dyDescent="0.3">
      <c r="A28" s="236"/>
      <c r="B28" s="121" t="s">
        <v>46</v>
      </c>
      <c r="C28" s="64"/>
      <c r="D28" s="131"/>
      <c r="E28" s="65"/>
      <c r="F28" s="94"/>
      <c r="G28" s="94"/>
      <c r="H28" s="94"/>
      <c r="I28" s="94"/>
      <c r="J28" s="94"/>
      <c r="K28" s="94"/>
      <c r="L28" s="94"/>
      <c r="M28" s="94"/>
      <c r="N28" s="94"/>
      <c r="O28" s="94"/>
      <c r="P28" s="94"/>
      <c r="Q28" s="94"/>
      <c r="R28" s="94"/>
      <c r="S28" s="148">
        <f>S27</f>
        <v>12125</v>
      </c>
      <c r="T28" s="65"/>
      <c r="U28" s="65"/>
      <c r="V28" s="65"/>
      <c r="W28" s="65"/>
      <c r="X28" s="65"/>
      <c r="Y28" s="65"/>
      <c r="Z28" s="66"/>
      <c r="AA28" s="22">
        <f>SUM(AA27:AA27)</f>
        <v>12125</v>
      </c>
      <c r="AB28" s="42"/>
      <c r="AC28" s="42"/>
    </row>
    <row r="29" spans="1:29" ht="67.2" customHeight="1" x14ac:dyDescent="0.3">
      <c r="A29" s="236"/>
      <c r="B29" s="150" t="s">
        <v>94</v>
      </c>
      <c r="C29" s="14"/>
      <c r="D29" s="7" t="s">
        <v>67</v>
      </c>
      <c r="E29" s="91"/>
      <c r="F29" s="19"/>
      <c r="G29" s="19"/>
      <c r="H29" s="19"/>
      <c r="I29" s="19"/>
      <c r="J29" s="19"/>
      <c r="K29" s="19"/>
      <c r="L29" s="19"/>
      <c r="M29" s="19"/>
      <c r="N29" s="19"/>
      <c r="O29" s="95"/>
      <c r="P29" s="95"/>
      <c r="Q29" s="95"/>
      <c r="R29" s="115"/>
      <c r="S29" s="47">
        <v>0</v>
      </c>
      <c r="T29" s="20"/>
      <c r="U29" s="20"/>
      <c r="V29" s="15"/>
      <c r="W29" s="15"/>
      <c r="X29" s="11"/>
      <c r="Y29" s="7"/>
      <c r="Z29" s="7"/>
      <c r="AA29" s="17">
        <f>S29*R29</f>
        <v>0</v>
      </c>
      <c r="AB29" s="41"/>
      <c r="AC29" s="1"/>
    </row>
    <row r="30" spans="1:29" ht="23.25" customHeight="1" x14ac:dyDescent="0.3">
      <c r="A30" s="236"/>
      <c r="B30" s="121" t="s">
        <v>46</v>
      </c>
      <c r="C30" s="61"/>
      <c r="D30" s="73"/>
      <c r="E30" s="112"/>
      <c r="F30" s="108"/>
      <c r="G30" s="108"/>
      <c r="H30" s="108"/>
      <c r="I30" s="108"/>
      <c r="J30" s="108"/>
      <c r="K30" s="108"/>
      <c r="L30" s="108"/>
      <c r="M30" s="108"/>
      <c r="N30" s="108"/>
      <c r="O30" s="96"/>
      <c r="P30" s="96"/>
      <c r="Q30" s="96"/>
      <c r="R30" s="56"/>
      <c r="S30" s="113">
        <f>S29</f>
        <v>0</v>
      </c>
      <c r="T30" s="55"/>
      <c r="U30" s="55"/>
      <c r="V30" s="55"/>
      <c r="W30" s="55"/>
      <c r="X30" s="114"/>
      <c r="Y30" s="55"/>
      <c r="Z30" s="56"/>
      <c r="AA30" s="22">
        <f ca="1">AA30</f>
        <v>0</v>
      </c>
      <c r="AB30" s="5"/>
      <c r="AC30" s="5"/>
    </row>
    <row r="31" spans="1:29" ht="20.25" customHeight="1" x14ac:dyDescent="0.3">
      <c r="A31" s="118" t="s">
        <v>30</v>
      </c>
      <c r="B31" s="119"/>
      <c r="C31" s="116"/>
      <c r="D31" s="116"/>
      <c r="E31" s="116"/>
      <c r="F31" s="116"/>
      <c r="G31" s="116"/>
      <c r="H31" s="116"/>
      <c r="I31" s="116"/>
      <c r="J31" s="116"/>
      <c r="K31" s="116"/>
      <c r="L31" s="116"/>
      <c r="M31" s="116"/>
      <c r="N31" s="116"/>
      <c r="O31" s="116"/>
      <c r="P31" s="116"/>
      <c r="Q31" s="116"/>
      <c r="R31" s="116"/>
      <c r="S31" s="153">
        <f>S16+S20+S26+S28+S30</f>
        <v>2663477</v>
      </c>
      <c r="T31" s="116"/>
      <c r="U31" s="116"/>
      <c r="V31" s="116"/>
      <c r="W31" s="116"/>
      <c r="X31" s="116"/>
      <c r="Y31" s="116"/>
      <c r="Z31" s="117"/>
      <c r="AA31" s="154">
        <v>2724077</v>
      </c>
      <c r="AB31" s="71"/>
      <c r="AC31" s="72"/>
    </row>
    <row r="32" spans="1:29" ht="20.25" customHeight="1" x14ac:dyDescent="0.3">
      <c r="A32" s="63"/>
      <c r="B32" s="29" t="s">
        <v>98</v>
      </c>
      <c r="C32" s="24"/>
      <c r="D32" s="24"/>
      <c r="E32" s="90" t="s">
        <v>83</v>
      </c>
      <c r="F32" s="24" t="s">
        <v>59</v>
      </c>
      <c r="G32" s="24" t="s">
        <v>59</v>
      </c>
      <c r="H32" s="24" t="s">
        <v>59</v>
      </c>
      <c r="I32" s="24" t="s">
        <v>59</v>
      </c>
      <c r="J32" s="24" t="s">
        <v>59</v>
      </c>
      <c r="K32" s="24" t="s">
        <v>59</v>
      </c>
      <c r="L32" s="162" t="s">
        <v>59</v>
      </c>
      <c r="M32" s="162" t="s">
        <v>59</v>
      </c>
      <c r="N32" s="162" t="s">
        <v>59</v>
      </c>
      <c r="O32" s="177" t="s">
        <v>59</v>
      </c>
      <c r="P32" s="177" t="s">
        <v>59</v>
      </c>
      <c r="Q32" s="130" t="s">
        <v>59</v>
      </c>
      <c r="R32" s="93"/>
      <c r="S32" s="151">
        <v>300000</v>
      </c>
      <c r="T32" s="24"/>
      <c r="U32" s="24"/>
      <c r="V32" s="24"/>
      <c r="W32" s="24"/>
      <c r="X32" s="24"/>
      <c r="Y32" s="24">
        <v>71405</v>
      </c>
      <c r="Z32" s="24"/>
      <c r="AA32" s="25">
        <v>300000</v>
      </c>
      <c r="AB32" s="9"/>
      <c r="AC32" s="9"/>
    </row>
    <row r="33" spans="1:29" ht="20.25" customHeight="1" x14ac:dyDescent="0.3">
      <c r="A33" s="63"/>
      <c r="B33" s="28" t="s">
        <v>97</v>
      </c>
      <c r="C33" s="24"/>
      <c r="D33" s="24"/>
      <c r="E33" s="90" t="s">
        <v>99</v>
      </c>
      <c r="F33" s="24" t="s">
        <v>59</v>
      </c>
      <c r="G33" s="24" t="s">
        <v>59</v>
      </c>
      <c r="H33" s="24" t="s">
        <v>59</v>
      </c>
      <c r="I33" s="24" t="s">
        <v>59</v>
      </c>
      <c r="J33" s="24" t="s">
        <v>59</v>
      </c>
      <c r="K33" s="24" t="s">
        <v>59</v>
      </c>
      <c r="L33" s="162" t="s">
        <v>59</v>
      </c>
      <c r="M33" s="162" t="s">
        <v>59</v>
      </c>
      <c r="N33" s="162" t="s">
        <v>59</v>
      </c>
      <c r="O33" s="177" t="s">
        <v>59</v>
      </c>
      <c r="P33" s="177" t="s">
        <v>59</v>
      </c>
      <c r="Q33" s="130" t="s">
        <v>59</v>
      </c>
      <c r="R33" s="93"/>
      <c r="S33" s="151">
        <v>20000</v>
      </c>
      <c r="T33" s="24"/>
      <c r="U33" s="24"/>
      <c r="V33" s="24"/>
      <c r="W33" s="24"/>
      <c r="X33" s="24"/>
      <c r="Y33" s="24">
        <v>74525</v>
      </c>
      <c r="Z33" s="24"/>
      <c r="AA33" s="25">
        <v>20000</v>
      </c>
      <c r="AB33" s="9"/>
      <c r="AC33" s="9"/>
    </row>
    <row r="34" spans="1:29" ht="20.25" customHeight="1" x14ac:dyDescent="0.3">
      <c r="A34" s="63"/>
      <c r="B34" s="28" t="s">
        <v>113</v>
      </c>
      <c r="C34" s="24"/>
      <c r="D34" s="24"/>
      <c r="E34" s="90" t="s">
        <v>114</v>
      </c>
      <c r="F34" s="24" t="s">
        <v>59</v>
      </c>
      <c r="G34" s="24" t="s">
        <v>59</v>
      </c>
      <c r="H34" s="24" t="s">
        <v>59</v>
      </c>
      <c r="I34" s="24" t="s">
        <v>59</v>
      </c>
      <c r="J34" s="24"/>
      <c r="K34" s="24"/>
      <c r="L34" s="162"/>
      <c r="M34" s="162"/>
      <c r="N34" s="162"/>
      <c r="O34" s="177"/>
      <c r="P34" s="177"/>
      <c r="Q34" s="130"/>
      <c r="R34" s="93"/>
      <c r="S34" s="151">
        <v>20000</v>
      </c>
      <c r="T34" s="24"/>
      <c r="U34" s="24"/>
      <c r="V34" s="24"/>
      <c r="W34" s="24"/>
      <c r="X34" s="24"/>
      <c r="Y34" s="24">
        <v>71305</v>
      </c>
      <c r="Z34" s="24"/>
      <c r="AA34" s="25">
        <v>20000</v>
      </c>
      <c r="AB34" s="9"/>
      <c r="AC34" s="9"/>
    </row>
    <row r="35" spans="1:29" ht="20.25" customHeight="1" x14ac:dyDescent="0.3">
      <c r="A35" s="63"/>
      <c r="B35" s="28" t="s">
        <v>96</v>
      </c>
      <c r="C35" s="24"/>
      <c r="D35" s="24"/>
      <c r="E35" s="90" t="s">
        <v>54</v>
      </c>
      <c r="F35" s="24" t="s">
        <v>59</v>
      </c>
      <c r="G35" s="24" t="s">
        <v>59</v>
      </c>
      <c r="H35" s="24" t="s">
        <v>59</v>
      </c>
      <c r="I35" s="24"/>
      <c r="J35" s="24"/>
      <c r="K35" s="24"/>
      <c r="L35" s="24"/>
      <c r="M35" s="24"/>
      <c r="N35" s="24"/>
      <c r="O35" s="98"/>
      <c r="P35" s="98"/>
      <c r="Q35" s="98"/>
      <c r="R35" s="93"/>
      <c r="S35" s="151">
        <v>20000</v>
      </c>
      <c r="T35" s="24"/>
      <c r="U35" s="24"/>
      <c r="V35" s="24"/>
      <c r="W35" s="24"/>
      <c r="X35" s="24"/>
      <c r="Y35" s="24">
        <v>71205</v>
      </c>
      <c r="Z35" s="24"/>
      <c r="AA35" s="25">
        <v>20000</v>
      </c>
      <c r="AB35" s="9"/>
      <c r="AC35" s="9"/>
    </row>
    <row r="36" spans="1:29" ht="26.25" customHeight="1" x14ac:dyDescent="0.3">
      <c r="A36" s="26"/>
      <c r="B36" s="21" t="s">
        <v>28</v>
      </c>
      <c r="C36" s="62"/>
      <c r="D36" s="73"/>
      <c r="E36" s="73"/>
      <c r="F36" s="23"/>
      <c r="G36" s="23"/>
      <c r="H36" s="23"/>
      <c r="I36" s="23"/>
      <c r="J36" s="23"/>
      <c r="K36" s="23"/>
      <c r="L36" s="23"/>
      <c r="M36" s="23"/>
      <c r="N36" s="23"/>
      <c r="O36" s="23"/>
      <c r="P36" s="23"/>
      <c r="Q36" s="23"/>
      <c r="R36" s="23"/>
      <c r="S36" s="152">
        <f>SUM(S32:S33:S35:S35)</f>
        <v>360000</v>
      </c>
      <c r="T36" s="73"/>
      <c r="U36" s="73"/>
      <c r="V36" s="73"/>
      <c r="W36" s="73"/>
      <c r="X36" s="73"/>
      <c r="Y36" s="73"/>
      <c r="Z36" s="74"/>
      <c r="AA36" s="16">
        <f>SUM(AA32:AA35)</f>
        <v>360000</v>
      </c>
      <c r="AB36" s="5"/>
      <c r="AC36" s="5"/>
    </row>
    <row r="37" spans="1:29" ht="27.75" customHeight="1" x14ac:dyDescent="0.3">
      <c r="A37" s="217" t="s">
        <v>95</v>
      </c>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9"/>
      <c r="AA37" s="18">
        <f>AA13+AA31+AA36</f>
        <v>3382431</v>
      </c>
      <c r="AB37" s="81"/>
      <c r="AC37" s="82"/>
    </row>
    <row r="38" spans="1:29" ht="22.5" customHeight="1" x14ac:dyDescent="0.3">
      <c r="A38" s="214" t="s">
        <v>50</v>
      </c>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6"/>
      <c r="AA38" s="37">
        <f>0.03*AA37+AA37</f>
        <v>3483903.93</v>
      </c>
      <c r="AB38" s="38"/>
      <c r="AC38" s="38"/>
    </row>
    <row r="39" spans="1:29" s="3" customFormat="1" ht="22.5" customHeight="1" x14ac:dyDescent="0.3">
      <c r="A39" s="58"/>
      <c r="B39" s="107"/>
      <c r="C39" s="58"/>
      <c r="D39" s="35"/>
      <c r="E39" s="58" t="s">
        <v>108</v>
      </c>
      <c r="M39" s="83"/>
      <c r="N39" s="83"/>
      <c r="O39" s="83"/>
      <c r="P39" s="83"/>
      <c r="Q39" s="83"/>
      <c r="R39" s="122"/>
      <c r="S39" s="85"/>
      <c r="T39" s="85"/>
      <c r="U39" s="213" t="s">
        <v>49</v>
      </c>
      <c r="V39" s="213"/>
      <c r="W39" s="84"/>
      <c r="X39" s="58"/>
      <c r="Y39" s="58"/>
      <c r="Z39" s="58"/>
      <c r="AA39" s="33"/>
      <c r="AB39" s="34"/>
      <c r="AC39" s="34"/>
    </row>
    <row r="40" spans="1:29" ht="22.5" customHeight="1" x14ac:dyDescent="0.3">
      <c r="A40" s="179" t="s">
        <v>112</v>
      </c>
      <c r="B40" s="107"/>
      <c r="C40" s="58"/>
      <c r="D40" s="36"/>
      <c r="E40" s="58" t="s">
        <v>48</v>
      </c>
      <c r="M40" s="86"/>
      <c r="N40" s="86"/>
      <c r="O40" s="86"/>
      <c r="P40" s="86"/>
      <c r="Q40" s="86"/>
      <c r="R40" s="123"/>
      <c r="S40" s="48"/>
      <c r="T40" s="58"/>
      <c r="U40" s="58"/>
      <c r="V40" s="58"/>
      <c r="W40" s="58"/>
      <c r="X40" s="58"/>
      <c r="Y40" s="58"/>
      <c r="Z40" s="58"/>
      <c r="AA40" s="33"/>
      <c r="AB40" s="34"/>
      <c r="AC40" s="34"/>
    </row>
    <row r="41" spans="1:29" ht="22.5" customHeight="1" x14ac:dyDescent="0.3">
      <c r="A41" s="58"/>
      <c r="B41" s="107"/>
      <c r="C41" s="58"/>
      <c r="D41" s="58"/>
      <c r="E41" s="58"/>
      <c r="F41" s="58"/>
      <c r="G41" s="58"/>
      <c r="H41" s="58"/>
      <c r="I41" s="58"/>
      <c r="J41" s="58"/>
      <c r="K41" s="58"/>
      <c r="L41" s="58"/>
      <c r="M41" s="58"/>
      <c r="N41" s="58"/>
      <c r="R41" s="58"/>
      <c r="S41" s="48"/>
      <c r="T41" s="58"/>
      <c r="U41" s="58"/>
      <c r="V41" s="58"/>
      <c r="W41" s="58"/>
      <c r="X41" s="58"/>
      <c r="Y41" s="58"/>
      <c r="Z41" s="58"/>
      <c r="AA41" s="33"/>
      <c r="AB41" s="34"/>
      <c r="AC41" s="34"/>
    </row>
    <row r="42" spans="1:29" s="44" customFormat="1" ht="22.5" customHeight="1" x14ac:dyDescent="0.3">
      <c r="A42" s="58"/>
      <c r="B42" s="59"/>
      <c r="C42" s="39"/>
      <c r="D42" s="58"/>
      <c r="E42" s="58"/>
      <c r="F42" s="58"/>
      <c r="G42" s="58"/>
      <c r="H42" s="58"/>
      <c r="I42" s="58"/>
      <c r="J42" s="58"/>
      <c r="K42" s="58"/>
      <c r="L42" s="58"/>
      <c r="M42" s="58"/>
      <c r="N42" s="58"/>
      <c r="R42" s="58"/>
      <c r="S42" s="48"/>
      <c r="T42" s="58"/>
      <c r="U42" s="58"/>
      <c r="V42" s="58"/>
      <c r="W42" s="58"/>
    </row>
    <row r="43" spans="1:29" s="44" customFormat="1" ht="22.5" customHeight="1" x14ac:dyDescent="0.3">
      <c r="A43" s="58"/>
      <c r="B43" s="107"/>
      <c r="C43" s="39"/>
      <c r="D43" s="58"/>
      <c r="E43" s="39"/>
      <c r="F43" s="39"/>
      <c r="G43" s="58"/>
      <c r="H43" s="39"/>
      <c r="I43" s="39"/>
      <c r="L43" s="43"/>
      <c r="M43" s="43"/>
      <c r="N43" s="43"/>
      <c r="R43" s="43"/>
      <c r="S43" s="43"/>
      <c r="T43" s="43"/>
      <c r="U43" s="43"/>
      <c r="V43" s="43"/>
      <c r="W43" s="58"/>
    </row>
    <row r="44" spans="1:29" s="44" customFormat="1" ht="22.5" customHeight="1" x14ac:dyDescent="0.3">
      <c r="A44" s="58"/>
      <c r="B44" s="107"/>
      <c r="C44" s="39"/>
      <c r="D44" s="58"/>
      <c r="E44" s="39"/>
      <c r="F44" s="39"/>
      <c r="G44" s="58"/>
      <c r="H44" s="39"/>
      <c r="I44" s="39"/>
      <c r="L44" s="43"/>
      <c r="M44" s="43"/>
      <c r="N44" s="43"/>
      <c r="R44" s="43"/>
      <c r="S44" s="43"/>
      <c r="T44" s="43"/>
      <c r="U44" s="43"/>
      <c r="V44" s="43"/>
      <c r="W44" s="58"/>
    </row>
    <row r="45" spans="1:29" s="44" customFormat="1" ht="22.5" customHeight="1" x14ac:dyDescent="0.3">
      <c r="A45" s="58"/>
      <c r="B45" s="107"/>
      <c r="C45" s="57"/>
      <c r="D45" s="58"/>
      <c r="E45" s="57"/>
      <c r="F45" s="58"/>
      <c r="G45" s="58"/>
      <c r="H45" s="57"/>
      <c r="I45" s="57"/>
      <c r="S45" s="49"/>
      <c r="V45" s="58"/>
      <c r="W45" s="58"/>
    </row>
    <row r="46" spans="1:29" s="44" customFormat="1" ht="22.5" customHeight="1" x14ac:dyDescent="0.3">
      <c r="A46" s="58"/>
      <c r="B46" s="107"/>
      <c r="C46" s="57"/>
      <c r="D46" s="58"/>
      <c r="E46" s="57"/>
      <c r="F46" s="58"/>
      <c r="G46" s="58"/>
      <c r="H46" s="57"/>
      <c r="I46" s="57"/>
      <c r="S46" s="49"/>
      <c r="V46" s="58"/>
      <c r="W46" s="58"/>
    </row>
    <row r="47" spans="1:29" s="44" customFormat="1" ht="22.5" customHeight="1" x14ac:dyDescent="0.3">
      <c r="A47" s="58"/>
      <c r="B47" s="107"/>
      <c r="C47" s="57"/>
      <c r="D47" s="58"/>
      <c r="E47" s="57"/>
      <c r="F47" s="58"/>
      <c r="G47" s="58"/>
      <c r="H47" s="57"/>
      <c r="I47" s="57"/>
      <c r="S47" s="49"/>
      <c r="V47" s="58"/>
      <c r="W47" s="58"/>
    </row>
    <row r="48" spans="1:29" s="45" customFormat="1" ht="22.5" customHeight="1" x14ac:dyDescent="0.3">
      <c r="A48" s="58"/>
      <c r="B48" s="107"/>
      <c r="C48" s="57"/>
      <c r="D48" s="58"/>
      <c r="E48" s="57"/>
      <c r="F48" s="58"/>
      <c r="G48" s="58"/>
      <c r="H48" s="57"/>
      <c r="I48" s="57"/>
      <c r="S48" s="49"/>
      <c r="V48" s="58"/>
      <c r="W48" s="58"/>
    </row>
    <row r="49" spans="1:29" s="44" customFormat="1" ht="22.5" customHeight="1" x14ac:dyDescent="0.3">
      <c r="A49" s="58"/>
      <c r="B49" s="107"/>
      <c r="C49" s="58"/>
      <c r="D49" s="58"/>
      <c r="E49" s="58"/>
      <c r="F49" s="58"/>
      <c r="G49" s="58"/>
      <c r="H49" s="58"/>
      <c r="I49" s="58"/>
      <c r="S49" s="49"/>
      <c r="V49" s="58"/>
      <c r="W49" s="58"/>
    </row>
    <row r="50" spans="1:29" s="44" customFormat="1" ht="42.75" customHeight="1" x14ac:dyDescent="0.3">
      <c r="A50" s="58"/>
      <c r="B50" s="107"/>
      <c r="C50" s="57"/>
      <c r="D50" s="58"/>
      <c r="E50" s="39"/>
      <c r="F50" s="39"/>
      <c r="G50" s="58"/>
      <c r="I50" s="43"/>
      <c r="L50" s="43"/>
      <c r="M50" s="43"/>
      <c r="N50" s="43"/>
      <c r="R50" s="43"/>
      <c r="S50" s="43"/>
      <c r="T50" s="43"/>
      <c r="U50" s="43"/>
      <c r="V50" s="43"/>
      <c r="W50" s="58"/>
    </row>
    <row r="51" spans="1:29" ht="22.5" customHeight="1" x14ac:dyDescent="0.3">
      <c r="A51" s="58"/>
      <c r="B51" s="107"/>
      <c r="C51" s="58"/>
      <c r="D51" s="58"/>
      <c r="E51" s="58"/>
      <c r="F51" s="84"/>
      <c r="G51" s="84"/>
      <c r="H51" s="84"/>
      <c r="I51" s="84"/>
      <c r="J51" s="84"/>
      <c r="K51" s="84"/>
      <c r="L51" s="84"/>
      <c r="M51" s="84"/>
      <c r="N51" s="84"/>
      <c r="R51" s="84"/>
      <c r="S51" s="48"/>
      <c r="T51" s="58"/>
      <c r="U51" s="58"/>
      <c r="V51" s="58"/>
      <c r="W51" s="58"/>
      <c r="X51" s="58"/>
      <c r="Y51" s="58"/>
      <c r="Z51" s="58"/>
      <c r="AA51" s="33"/>
      <c r="AB51" s="34"/>
      <c r="AC51" s="34"/>
    </row>
  </sheetData>
  <mergeCells count="35">
    <mergeCell ref="U39:V39"/>
    <mergeCell ref="A38:Z38"/>
    <mergeCell ref="A37:Z37"/>
    <mergeCell ref="F5:Q5"/>
    <mergeCell ref="K1:Q1"/>
    <mergeCell ref="O6:Q6"/>
    <mergeCell ref="L6:N6"/>
    <mergeCell ref="I6:K6"/>
    <mergeCell ref="F6:H6"/>
    <mergeCell ref="X6:X7"/>
    <mergeCell ref="T6:U6"/>
    <mergeCell ref="V6:W6"/>
    <mergeCell ref="A14:A26"/>
    <mergeCell ref="A27:A30"/>
    <mergeCell ref="E6:E7"/>
    <mergeCell ref="T1:Y1"/>
    <mergeCell ref="W2:X2"/>
    <mergeCell ref="B3:AC3"/>
    <mergeCell ref="B4:AC4"/>
    <mergeCell ref="K2:Q2"/>
    <mergeCell ref="R2:S2"/>
    <mergeCell ref="R1:S1"/>
    <mergeCell ref="G1:J1"/>
    <mergeCell ref="G2:J2"/>
    <mergeCell ref="D1:F1"/>
    <mergeCell ref="D2:F2"/>
    <mergeCell ref="R5:AC5"/>
    <mergeCell ref="Y6:Y7"/>
    <mergeCell ref="Z6:Z7"/>
    <mergeCell ref="AA6:AA7"/>
    <mergeCell ref="A8:A12"/>
    <mergeCell ref="B6:B7"/>
    <mergeCell ref="A6:A7"/>
    <mergeCell ref="D6:D7"/>
    <mergeCell ref="C6:C7"/>
  </mergeCells>
  <pageMargins left="0.15" right="0.18" top="0.25" bottom="0.09" header="0.22" footer="0.15"/>
  <pageSetup paperSize="8" scale="48" fitToHeight="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2018-03-19T15:00:00+00:00</UNDPPublishedDate>
    <UNDPCountryTaxHTField0 xmlns="1ed4137b-41b2-488b-8250-6d369ec27664">
      <Terms xmlns="http://schemas.microsoft.com/office/infopath/2007/PartnerControl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763</Value>
      <Value>1482</Value>
      <Value>1</Value>
      <Value>1113</Value>
    </TaxCatchAll>
    <c4e2ab2cc9354bbf9064eeb465a566ea xmlns="1ed4137b-41b2-488b-8250-6d369ec27664">
      <Terms xmlns="http://schemas.microsoft.com/office/infopath/2007/PartnerControls"/>
    </c4e2ab2cc9354bbf9064eeb465a566ea>
    <UndpProjectNo xmlns="1ed4137b-41b2-488b-8250-6d369ec27664">00058316</UndpProjectNo>
    <UndpDocStatus xmlns="1ed4137b-41b2-488b-8250-6d369ec27664">Draft</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KWT</TermName>
          <TermId xmlns="http://schemas.microsoft.com/office/infopath/2007/PartnerControls">f09bdda9-6747-4117-880b-9db45632a044</TermId>
        </TermInfo>
      </Terms>
    </gc6531b704974d528487414686b72f6f>
    <_dlc_DocId xmlns="f1161f5b-24a3-4c2d-bc81-44cb9325e8ee">ATLASPDC-4-83762</_dlc_DocId>
    <_dlc_DocIdUrl xmlns="f1161f5b-24a3-4c2d-bc81-44cb9325e8ee">
      <Url>https://info.undp.org/docs/pdc/_layouts/DocIdRedir.aspx?ID=ATLASPDC-4-83762</Url>
      <Description>ATLASPDC-4-83762</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8B403D35-673C-412A-A5A7-983EC184642F}"/>
</file>

<file path=customXml/itemProps2.xml><?xml version="1.0" encoding="utf-8"?>
<ds:datastoreItem xmlns:ds="http://schemas.openxmlformats.org/officeDocument/2006/customXml" ds:itemID="{286C1606-EC2E-4A64-A5BE-83EFF0669EAE}"/>
</file>

<file path=customXml/itemProps3.xml><?xml version="1.0" encoding="utf-8"?>
<ds:datastoreItem xmlns:ds="http://schemas.openxmlformats.org/officeDocument/2006/customXml" ds:itemID="{5F80EC70-3718-41A0-82DB-C99DFE826702}"/>
</file>

<file path=customXml/itemProps4.xml><?xml version="1.0" encoding="utf-8"?>
<ds:datastoreItem xmlns:ds="http://schemas.openxmlformats.org/officeDocument/2006/customXml" ds:itemID="{4F86C635-0803-4899-A02E-DD0A6B626AF0}"/>
</file>

<file path=customXml/itemProps5.xml><?xml version="1.0" encoding="utf-8"?>
<ds:datastoreItem xmlns:ds="http://schemas.openxmlformats.org/officeDocument/2006/customXml" ds:itemID="{15341124-5BA1-4996-95E7-F13677ACB4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2018 AWP</vt:lpstr>
      <vt:lpstr>'2018 AWP'!Print_Area</vt:lpstr>
    </vt:vector>
  </TitlesOfParts>
  <Company>undp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mohammad.alatoom</dc:creator>
  <cp:lastModifiedBy>Osama</cp:lastModifiedBy>
  <cp:lastPrinted>2016-10-30T08:02:23Z</cp:lastPrinted>
  <dcterms:created xsi:type="dcterms:W3CDTF">2010-10-18T12:59:39Z</dcterms:created>
  <dcterms:modified xsi:type="dcterms:W3CDTF">2018-02-04T12:35:37Z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1482;#KWT|f09bdda9-6747-4117-880b-9db45632a044</vt:lpwstr>
  </property>
  <property fmtid="{D5CDD505-2E9C-101B-9397-08002B2CF9AE}" pid="8" name="Atlas Document Status">
    <vt:lpwstr>763;#Draft|121d40a5-e62e-4d42-82e4-d6d12003de0a</vt:lpwstr>
  </property>
  <property fmtid="{D5CDD505-2E9C-101B-9397-08002B2CF9AE}" pid="9" name="Atlas Document Type">
    <vt:lpwstr>1113;#Annual/Multi-Year Workplan|32cd623a-3734-435b-a6ba-7b0d4a2fa8e7</vt:lpwstr>
  </property>
  <property fmtid="{D5CDD505-2E9C-101B-9397-08002B2CF9AE}" pid="10" name="eRegFilingCodeMM">
    <vt:lpwstr/>
  </property>
  <property fmtid="{D5CDD505-2E9C-101B-9397-08002B2CF9AE}" pid="11" name="UndpUnitMM">
    <vt:lpwstr/>
  </property>
  <property fmtid="{D5CDD505-2E9C-101B-9397-08002B2CF9AE}" pid="12" name="UNDPFocusAreas">
    <vt:lpwstr/>
  </property>
  <property fmtid="{D5CDD505-2E9C-101B-9397-08002B2CF9AE}" pid="13" name="_dlc_DocIdItemGuid">
    <vt:lpwstr>bf0a857a-a811-44ae-8abf-7e5aa0bae1e5</vt:lpwstr>
  </property>
  <property fmtid="{D5CDD505-2E9C-101B-9397-08002B2CF9AE}" pid="14" name="URL">
    <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ies>
</file>