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Mehdi\Documents\Traffic Project\2017 Planning\2018-19 Work Plan\"/>
    </mc:Choice>
  </mc:AlternateContent>
  <bookViews>
    <workbookView xWindow="0" yWindow="0" windowWidth="17280" windowHeight="7236"/>
  </bookViews>
  <sheets>
    <sheet name="2018 AWP" sheetId="1" r:id="rId1"/>
  </sheets>
  <definedNames>
    <definedName name="_xlnm.Print_Area" localSheetId="0">'2018 AWP'!$A$1:$AC$40</definedName>
  </definedNames>
  <calcPr calcId="171027"/>
</workbook>
</file>

<file path=xl/calcChain.xml><?xml version="1.0" encoding="utf-8"?>
<calcChain xmlns="http://schemas.openxmlformats.org/spreadsheetml/2006/main">
  <c r="AA13" i="1" l="1"/>
  <c r="AA8" i="1" l="1"/>
  <c r="AA9" i="1" s="1"/>
  <c r="AA10" i="1" l="1"/>
  <c r="S36" i="1" l="1"/>
  <c r="S16" i="1"/>
  <c r="S12" i="1"/>
  <c r="S13" i="1" s="1"/>
  <c r="S30" i="1"/>
  <c r="S28" i="1"/>
  <c r="S26" i="1"/>
  <c r="S20" i="1"/>
  <c r="AA19" i="1"/>
  <c r="AA23" i="1"/>
  <c r="S31" i="1" l="1"/>
  <c r="AA12" i="1"/>
  <c r="AA27" i="1" l="1"/>
  <c r="AA28" i="1" s="1"/>
  <c r="AA14" i="1"/>
  <c r="AA29" i="1"/>
  <c r="AA21" i="1"/>
  <c r="AA26" i="1" s="1"/>
  <c r="AA18" i="1"/>
  <c r="AA17" i="1"/>
  <c r="AA20" i="1" s="1"/>
  <c r="AA15" i="1"/>
  <c r="AA16" i="1" l="1"/>
  <c r="AA36" i="1" l="1"/>
  <c r="AA37" i="1" s="1"/>
  <c r="AA38" i="1" s="1"/>
  <c r="AA30" i="1"/>
</calcChain>
</file>

<file path=xl/sharedStrings.xml><?xml version="1.0" encoding="utf-8"?>
<sst xmlns="http://schemas.openxmlformats.org/spreadsheetml/2006/main" count="337" uniqueCount="115">
  <si>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</si>
  <si>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</si>
  <si>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</si>
  <si>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</si>
  <si>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</si>
  <si>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</si>
  <si>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</si>
  <si>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</si>
  <si>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</si>
  <si>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</si>
  <si>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</si>
  <si>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</si>
  <si>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</si>
  <si>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</si>
  <si>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</si>
  <si>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</si>
  <si>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</si>
  <si>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</si>
  <si>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</si>
  <si>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</si>
  <si>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</si>
  <si>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</si>
  <si>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Amount USD $</t>
  </si>
  <si>
    <t xml:space="preserve">Deliverable </t>
  </si>
  <si>
    <t xml:space="preserve">Responsibility </t>
  </si>
  <si>
    <t>Cost / Unit</t>
  </si>
  <si>
    <t>Quantity</t>
  </si>
  <si>
    <t>% of budget allocated to Gender</t>
  </si>
  <si>
    <t>Sub Total</t>
  </si>
  <si>
    <t>Total Output1</t>
  </si>
  <si>
    <t>Total Output 2</t>
  </si>
  <si>
    <t>Activities (as per Atlas AWP)</t>
  </si>
  <si>
    <t>Sub activity</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</si>
  <si>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</si>
  <si>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</si>
  <si>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</si>
  <si>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</si>
  <si>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</si>
  <si>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</si>
  <si>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</si>
  <si>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</si>
  <si>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</si>
  <si>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</si>
  <si>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</si>
  <si>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</si>
  <si>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Status/ Progress</t>
  </si>
  <si>
    <t>Sub total</t>
  </si>
  <si>
    <t xml:space="preserve">Sub total </t>
  </si>
  <si>
    <t>Under hiring process</t>
  </si>
  <si>
    <t>Advertised</t>
  </si>
  <si>
    <t>Total Budget including 3% GMS</t>
  </si>
  <si>
    <t>Output
Indicatirs, Baseline, Targets</t>
  </si>
  <si>
    <t>Indicative Output(s):</t>
  </si>
  <si>
    <t>Contributing Outcome (CPD)</t>
  </si>
  <si>
    <t>Evaluation</t>
  </si>
  <si>
    <t>Output 1
Capacity of GDT to manage national traffic informaiton developed
Indicators:
1.1 Level of Progress in achieving Kuwait Road Accident Data Management System (KRADMS)
1.2 Number of users and and administrators trained on use and integration/configuration of the system
Baseline:  
1.1 Successful operation/full funcitoing of KRADMS 
1.2 35 of GDT cadre trained on use of KRADMS
Targets: 
1.1 Continued Maintenance and Support for 2 years                                                             1.2 Addtional training for 20 GDTcadre</t>
  </si>
  <si>
    <t>MOI/UNDP</t>
  </si>
  <si>
    <t>Professional services</t>
  </si>
  <si>
    <t>RFP</t>
  </si>
  <si>
    <t>X</t>
  </si>
  <si>
    <t>ITB</t>
  </si>
  <si>
    <t xml:space="preserve">Output 2
Technical and Administrative Capcities and Processes of GDT to Support Professional Development and Transition to E Government Enhanced
Indicators:
2.1 Level of Progress Achieved in Fully Functioming Correspondence System              2.2 Number of Users Trained in Implementing Correspondence System                                    2.3 Level of Progress in Achieving Fully Functional Electronic Document Management System (Archiving)                                           2.4 Number of Users Trained in Implementing Electronic Document Management System (Archiving)                                                        2.5 Level of Progress in Achieving Fully Functioning Electronic Driving License Issuance System                                               2.6 Number of Users trained on Implementing Electronic Driving License Issuance System 
2.7 Electronic Platform/Programme to Manage Training Activities of GDT updated                   2.8 Two International Conferences/Exchange of Experience Events attende
Baseline:  
2.1 Electronic Correspondece System is fully functional                                                         2.2 15 people trained on Electrconic Correspondence System
2.3 Completion of Testing/Piloting Phase  of Electronic Document Management System (Archiving)                                                    2.4 4 cadre of GDT receiving general training   2.5 Identification and deployment of Electronic Driving License Issuance System                      2.6 0 trained on Electronic Driving License Issuance System                                              2.7 Completion of testing/piloting phase of Electronic Platform/Programme to Manage Training Activities of GDT                                 2.8 0 International Conference/Exchange of Exerience Events Identified
Targets: 
2.1 Electronic Correspondence is fully functional in 45 Offices                                     2.2 120 cadre of GDT trained in implementation of Electronic Correspondence System               2.3 Fully Functional Electronic Document Management System (Archiving) in all 6 governorates of GDT (14 locations)                                                       2.4  25 cadre of GDT trained on Electronic Document Management System (Archiving)      2.5 Fully Functional Electronic Correspondence System to provide services for citizens and noncitizens                                   2.6 50 cadre of MOI and GDT trained on implementation of Electronic Driving License Issuance System                                               2.7 Electronic Platform programme to Manage Training Activities of GDT Implemented            2.8 Particiaption in 1 International Conferences/Exchange of Experience               </t>
  </si>
  <si>
    <t>1.3 Manage Maintenance and Support services for server room  (Activity 2 MOI)</t>
  </si>
  <si>
    <t>RFQ</t>
  </si>
  <si>
    <t>Provision of maintenance and support for the infrastrcutre hosting KRADMS, correspondence, archiving and training programme applications</t>
  </si>
  <si>
    <t>Provision of training, maintenance and support</t>
  </si>
  <si>
    <t>Contractual Services Companies</t>
  </si>
  <si>
    <t>Not started</t>
  </si>
  <si>
    <t>Ongoing</t>
  </si>
  <si>
    <t xml:space="preserve">Ongoing </t>
  </si>
  <si>
    <t>Not Started</t>
  </si>
  <si>
    <t>Provision of Pcs, Scanners, Barcode Printers and Barcode Scanners</t>
  </si>
  <si>
    <t>Procurement of Additional Server(2) and Storage (1) including professional services</t>
  </si>
  <si>
    <t>Goods/IT Equipment</t>
  </si>
  <si>
    <t>2.1 Manage Maintenance and Support Services for electronic correspondence including training of 120 cadre of GDT (Activity 2 MOI)</t>
  </si>
  <si>
    <t>Provision of testing, configuration, installation and training services</t>
  </si>
  <si>
    <t>Provision of Maintenance and Suppor Services</t>
  </si>
  <si>
    <t>Provision of Goods/IT equipment</t>
  </si>
  <si>
    <t>Provision of IT Services (Configuration, Custmization, and Developmet of Beta Version)</t>
  </si>
  <si>
    <t>Provision of IT Services to Operationalize eDL system</t>
  </si>
  <si>
    <t>Provision of Maintenance</t>
  </si>
  <si>
    <t>Provision of IT Goods</t>
  </si>
  <si>
    <t>2.8 Provide IT Infrastrcutre Requirements for Electronic Driving License Issuance System including Warranty and Maintenance</t>
  </si>
  <si>
    <t>Project Staff</t>
  </si>
  <si>
    <t xml:space="preserve">1.4 Procure Additional Servers/Capacity to Server Room (Activity 2 MOI) </t>
  </si>
  <si>
    <t xml:space="preserve">2.2 Provision of Correspondence Equipment to 45 offices within GDT locations in all governorates (Activity 2 MOI) </t>
  </si>
  <si>
    <t xml:space="preserve">2.3 Conducting Confiugration, Testing and Installation of Electronic Document Management System (Archiving) in 14 locations including training (Activity 2 MOI) </t>
  </si>
  <si>
    <t xml:space="preserve">2.4 Manage Maintenance and Support services for Electronic Document Management System (Archiving) (Activity 2 MOI) </t>
  </si>
  <si>
    <t xml:space="preserve">2.5 Install, Configure, Customize and Launch of Beta Version of Electronic Driving License that includes one printer, one kiosk, web portal and mobile (Activity 2 MOI) </t>
  </si>
  <si>
    <t xml:space="preserve">2.6 Operationalize Electronic Driving License System inlcuding operationalization of 15 kiosks, 70 printers and launch of web portal and mobile app(Activity 2 MOI) </t>
  </si>
  <si>
    <t xml:space="preserve">2.7 Provide Onsite Maintenance and Support for Electronic Driving License Issuance System (Activity 2 MOI) </t>
  </si>
  <si>
    <t xml:space="preserve">2.9 Lease Infrastrutre Requirements for 6 months for Electronic Driving License Issuance System (Activity 2 MOI) </t>
  </si>
  <si>
    <t xml:space="preserve">2.8 Provide Maintenance, Support and Continuous Modification and Training on Electronic Platform for managing GDT Training Activities (Activity 2 MOI) </t>
  </si>
  <si>
    <t>Provide Maintenance, Support and Training</t>
  </si>
  <si>
    <t xml:space="preserve">2.9 Participation in International Conferences/Exchange of Experiences (Activity 2 MOI) </t>
  </si>
  <si>
    <t xml:space="preserve">Total Budget </t>
  </si>
  <si>
    <t>Mid Term Evaluation (Activity 1)</t>
  </si>
  <si>
    <t>Miscellaneous (Activity 2 MOI)</t>
  </si>
  <si>
    <t>Project Staff (Acitivity 2 MOI)</t>
  </si>
  <si>
    <t>Sundry</t>
  </si>
  <si>
    <t>Milestone in Contarct</t>
  </si>
  <si>
    <t>Milestone in Contract</t>
  </si>
  <si>
    <t>Implementation of National Traffic and Transport Sector Strategy</t>
  </si>
  <si>
    <t>00072396</t>
  </si>
  <si>
    <t>00058316</t>
  </si>
  <si>
    <t>Osama Matri</t>
  </si>
  <si>
    <t>Policy and regulatory economic, social and environmental frameworks are in place to build resilience for inclusive, sustainable growth and development.</t>
  </si>
  <si>
    <t>Policies and measures approved and implemented to improve the efficiency and quality of the welfare system..</t>
  </si>
  <si>
    <t>Current Contract</t>
  </si>
  <si>
    <t xml:space="preserve">2.5 Procurement of Infrastrcutre for Archiving i.e.20 Scanners for offices in 14 Locations (6 governorates)(Activity 2 MOI) </t>
  </si>
  <si>
    <t>Complete Maintenance and Training (20% of Training Milestone and 30% of Installation and Maintenance)</t>
  </si>
  <si>
    <t>Provision of Maintenance and Training Services</t>
  </si>
  <si>
    <t>*Proposed Activities</t>
  </si>
  <si>
    <t>Translator-Northwestern Training Materials</t>
  </si>
  <si>
    <t>Short Term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</si>
</sst>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Red]\(#,##0.0\)"/>
    <numFmt numFmtId="165" formatCode="&quot;$&quot;#,##0.0_);[Red]\(&quot;$&quot;#,##0.0\)"/>
    <numFmt numFmtId="166" formatCode="#,##0.0_);\(#,##0.0\)"/>
    <numFmt numFmtId="167" formatCode="00000"/>
  </numFmts>
  <fonts count="10" x14ac:knownFonts="1">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2"/>
      <color theme="1"/>
      <name val="Times New Roman"/>
      <family val="1"/>
    </font>
    <font>
      <sz val="12"/>
      <color theme="1"/>
      <name val="Calibri"/>
      <family val="2"/>
      <scheme val="minor"/>
    </font>
    <font>
      <sz val="14"/>
      <color theme="1"/>
      <name val="Calibri"/>
      <family val="2"/>
      <scheme val="minor"/>
    </font>
    <font>
      <b/>
      <sz val="11"/>
      <color rgb="FFFF0000"/>
      <name val="Calibri"/>
      <family val="2"/>
      <scheme val="minor"/>
    </font>
    <font>
      <sz val="12"/>
      <name val="Calibri"/>
      <family val="2"/>
      <scheme val="minor"/>
    </font>
  </fonts>
  <fills count="23">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bgColor indexed="64"/>
      </patternFill>
    </fill>
    <fill>
      <patternFill patternType="solid">
        <fgColor theme="4"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43">
    <xf numFmtId="0" fontId="0" fillId="0" borderId="0" xfId="0"/>
    <xf numFmtId="0" fontId="0" fillId="0" borderId="1" xfId="0" applyBorder="1" applyAlignment="1">
      <alignment vertical="center" wrapText="1"/>
    </xf>
    <xf numFmtId="0" fontId="0" fillId="6" borderId="0" xfId="0" applyFill="1"/>
    <xf numFmtId="0" fontId="0" fillId="0" borderId="0" xfId="0" applyFill="1"/>
    <xf numFmtId="0" fontId="0" fillId="0" borderId="0" xfId="0" applyAlignment="1">
      <alignment horizontal="center"/>
    </xf>
    <xf numFmtId="0" fontId="0" fillId="11" borderId="1" xfId="0"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left"/>
    </xf>
    <xf numFmtId="9" fontId="0" fillId="0" borderId="1" xfId="0" applyNumberFormat="1" applyBorder="1" applyAlignment="1">
      <alignment vertical="center" wrapText="1"/>
    </xf>
    <xf numFmtId="0" fontId="0" fillId="0" borderId="1" xfId="0" applyFill="1" applyBorder="1" applyAlignment="1">
      <alignment vertical="center"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center" vertical="top" wrapText="1"/>
    </xf>
    <xf numFmtId="164" fontId="2" fillId="11" borderId="1" xfId="0" applyNumberFormat="1" applyFont="1" applyFill="1" applyBorder="1" applyAlignment="1">
      <alignment horizontal="center" vertical="top" wrapText="1"/>
    </xf>
    <xf numFmtId="164" fontId="0" fillId="6" borderId="1" xfId="0" applyNumberFormat="1" applyFill="1" applyBorder="1" applyAlignment="1">
      <alignment horizontal="center" vertical="top" wrapText="1"/>
    </xf>
    <xf numFmtId="164" fontId="3" fillId="8"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0" fillId="0" borderId="1" xfId="0" applyFill="1" applyBorder="1" applyAlignment="1">
      <alignment horizontal="center" vertical="top" wrapText="1"/>
    </xf>
    <xf numFmtId="0" fontId="2" fillId="11" borderId="1" xfId="0" applyFont="1" applyFill="1" applyBorder="1" applyAlignment="1">
      <alignment horizontal="left" vertical="center" wrapText="1"/>
    </xf>
    <xf numFmtId="164" fontId="0" fillId="11" borderId="1" xfId="0" applyNumberFormat="1" applyFill="1" applyBorder="1" applyAlignment="1">
      <alignment horizontal="center" vertical="top" wrapText="1"/>
    </xf>
    <xf numFmtId="0" fontId="0" fillId="11" borderId="1" xfId="0" applyFill="1" applyBorder="1" applyAlignment="1">
      <alignmen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top" wrapText="1"/>
    </xf>
    <xf numFmtId="0" fontId="2" fillId="0" borderId="2" xfId="0" applyFont="1" applyBorder="1" applyAlignment="1">
      <alignment vertical="center" wrapText="1"/>
    </xf>
    <xf numFmtId="0" fontId="2" fillId="11"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0" xfId="0" applyAlignment="1">
      <alignment vertical="center"/>
    </xf>
    <xf numFmtId="164" fontId="0" fillId="0" borderId="0" xfId="0" applyNumberFormat="1" applyAlignment="1">
      <alignment horizontal="center" vertical="top"/>
    </xf>
    <xf numFmtId="0" fontId="0" fillId="0" borderId="3" xfId="0" applyFill="1" applyBorder="1" applyAlignment="1">
      <alignment vertical="center" wrapText="1"/>
    </xf>
    <xf numFmtId="164" fontId="2" fillId="0" borderId="0"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0" fontId="2" fillId="16"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164" fontId="2" fillId="20" borderId="1" xfId="0" applyNumberFormat="1" applyFont="1" applyFill="1" applyBorder="1" applyAlignment="1">
      <alignment horizontal="center" vertical="top" wrapText="1"/>
    </xf>
    <xf numFmtId="0" fontId="0" fillId="20" borderId="1" xfId="0" applyFill="1" applyBorder="1" applyAlignment="1">
      <alignment horizontal="center" vertical="center" wrapText="1"/>
    </xf>
    <xf numFmtId="0" fontId="5" fillId="0" borderId="0" xfId="0" applyFont="1" applyFill="1" applyBorder="1" applyAlignment="1">
      <alignment vertical="center" wrapText="1"/>
    </xf>
    <xf numFmtId="0" fontId="6" fillId="2" borderId="1" xfId="0" applyFont="1" applyFill="1" applyBorder="1" applyAlignment="1">
      <alignment horizontal="left" wrapText="1"/>
    </xf>
    <xf numFmtId="0" fontId="0" fillId="6" borderId="1" xfId="0" applyFill="1" applyBorder="1" applyAlignment="1">
      <alignment vertical="center" wrapText="1"/>
    </xf>
    <xf numFmtId="0" fontId="0" fillId="11" borderId="4" xfId="0" applyFill="1" applyBorder="1" applyAlignment="1">
      <alignment vertical="center" wrapText="1"/>
    </xf>
    <xf numFmtId="0" fontId="5" fillId="0" borderId="0" xfId="0" applyFont="1" applyBorder="1" applyAlignment="1">
      <alignment vertical="center"/>
    </xf>
    <xf numFmtId="0" fontId="0" fillId="0" borderId="0" xfId="0" applyBorder="1"/>
    <xf numFmtId="0" fontId="0" fillId="0" borderId="0" xfId="0" applyFont="1" applyBorder="1"/>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0" fillId="1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 fillId="0" borderId="5" xfId="0" applyFont="1" applyBorder="1" applyAlignment="1">
      <alignment horizontal="left" wrapText="1"/>
    </xf>
    <xf numFmtId="0" fontId="2" fillId="11" borderId="5" xfId="0" applyFont="1" applyFill="1" applyBorder="1" applyAlignment="1">
      <alignment horizontal="left" vertical="center" wrapText="1"/>
    </xf>
    <xf numFmtId="0" fontId="0" fillId="11" borderId="5" xfId="0" applyFill="1" applyBorder="1" applyAlignment="1">
      <alignment vertical="center" wrapText="1"/>
    </xf>
    <xf numFmtId="0" fontId="2" fillId="0" borderId="4" xfId="0" applyFont="1" applyBorder="1" applyAlignment="1">
      <alignment vertical="center" wrapText="1"/>
    </xf>
    <xf numFmtId="0" fontId="2" fillId="11" borderId="5" xfId="0" applyFont="1" applyFill="1" applyBorder="1" applyAlignment="1">
      <alignment vertical="center" wrapText="1"/>
    </xf>
    <xf numFmtId="0" fontId="2" fillId="11" borderId="6" xfId="0" applyFont="1" applyFill="1" applyBorder="1" applyAlignment="1">
      <alignment vertical="center" wrapText="1"/>
    </xf>
    <xf numFmtId="0" fontId="2" fillId="11" borderId="7" xfId="0" applyFont="1" applyFill="1" applyBorder="1" applyAlignment="1">
      <alignment vertical="center" wrapText="1"/>
    </xf>
    <xf numFmtId="0" fontId="2" fillId="11" borderId="9" xfId="0" applyFont="1" applyFill="1" applyBorder="1" applyAlignment="1">
      <alignment vertical="center" wrapText="1"/>
    </xf>
    <xf numFmtId="0" fontId="2" fillId="13" borderId="6" xfId="0" applyFont="1" applyFill="1" applyBorder="1" applyAlignment="1">
      <alignment vertical="center" wrapText="1"/>
    </xf>
    <xf numFmtId="0" fontId="2" fillId="13" borderId="11" xfId="0" applyFont="1" applyFill="1" applyBorder="1" applyAlignment="1">
      <alignment vertical="center" wrapText="1"/>
    </xf>
    <xf numFmtId="0" fontId="2" fillId="13" borderId="7" xfId="0" applyFont="1" applyFill="1" applyBorder="1" applyAlignment="1">
      <alignment vertical="center" wrapText="1"/>
    </xf>
    <xf numFmtId="0" fontId="0" fillId="13" borderId="5" xfId="0" applyFill="1" applyBorder="1" applyAlignment="1">
      <alignment vertical="center" wrapText="1"/>
    </xf>
    <xf numFmtId="0" fontId="0" fillId="13" borderId="7" xfId="0" applyFill="1" applyBorder="1" applyAlignment="1">
      <alignment vertical="center" wrapText="1"/>
    </xf>
    <xf numFmtId="0" fontId="0" fillId="11" borderId="6" xfId="0" applyFill="1" applyBorder="1" applyAlignment="1">
      <alignment vertical="center" wrapText="1"/>
    </xf>
    <xf numFmtId="0" fontId="0" fillId="11" borderId="7" xfId="0" applyFill="1" applyBorder="1" applyAlignment="1">
      <alignment vertical="center" wrapText="1"/>
    </xf>
    <xf numFmtId="0" fontId="3" fillId="0" borderId="6" xfId="0" applyFont="1" applyBorder="1" applyAlignment="1">
      <alignment wrapText="1"/>
    </xf>
    <xf numFmtId="0" fontId="6" fillId="6" borderId="5" xfId="0" applyFont="1" applyFill="1" applyBorder="1" applyAlignment="1">
      <alignment wrapText="1"/>
    </xf>
    <xf numFmtId="0" fontId="6" fillId="6" borderId="6" xfId="0" applyFont="1" applyFill="1" applyBorder="1" applyAlignment="1">
      <alignment wrapText="1"/>
    </xf>
    <xf numFmtId="0" fontId="6" fillId="6" borderId="7" xfId="0" applyFont="1" applyFill="1" applyBorder="1" applyAlignment="1">
      <alignment wrapText="1"/>
    </xf>
    <xf numFmtId="0" fontId="6" fillId="9" borderId="1" xfId="0" applyFont="1" applyFill="1" applyBorder="1" applyAlignment="1">
      <alignment vertical="center" wrapText="1"/>
    </xf>
    <xf numFmtId="0" fontId="0" fillId="10" borderId="1" xfId="0" applyFill="1" applyBorder="1" applyAlignment="1">
      <alignment vertical="center" wrapText="1"/>
    </xf>
    <xf numFmtId="0" fontId="0" fillId="8" borderId="5" xfId="0" applyFill="1" applyBorder="1" applyAlignment="1">
      <alignment vertical="center" wrapText="1"/>
    </xf>
    <xf numFmtId="0" fontId="0" fillId="8" borderId="7" xfId="0" applyFill="1" applyBorder="1" applyAlignment="1">
      <alignment vertical="center" wrapText="1"/>
    </xf>
    <xf numFmtId="0" fontId="2" fillId="19" borderId="0" xfId="0" applyFont="1" applyFill="1" applyBorder="1" applyAlignment="1">
      <alignment vertical="center" wrapText="1"/>
    </xf>
    <xf numFmtId="0" fontId="2" fillId="0" borderId="0" xfId="0" applyFont="1" applyFill="1" applyBorder="1" applyAlignment="1">
      <alignment vertical="center" wrapText="1"/>
    </xf>
    <xf numFmtId="0" fontId="2" fillId="11" borderId="0" xfId="0" applyFont="1" applyFill="1" applyBorder="1" applyAlignment="1">
      <alignment vertical="center" wrapText="1"/>
    </xf>
    <xf numFmtId="0" fontId="2" fillId="18" borderId="0" xfId="0" applyFont="1" applyFill="1" applyBorder="1" applyAlignment="1">
      <alignment vertical="center" wrapText="1"/>
    </xf>
    <xf numFmtId="0" fontId="0" fillId="9" borderId="7" xfId="0" applyFill="1" applyBorder="1" applyAlignment="1" applyProtection="1">
      <alignment vertical="center" textRotation="180" wrapText="1"/>
      <protection locked="0"/>
    </xf>
    <xf numFmtId="0" fontId="0" fillId="0" borderId="5" xfId="0" applyFill="1" applyBorder="1" applyAlignment="1">
      <alignment vertical="center" wrapText="1"/>
    </xf>
    <xf numFmtId="0" fontId="2" fillId="0" borderId="9" xfId="0" applyFont="1" applyFill="1" applyBorder="1" applyAlignment="1">
      <alignment vertical="center" wrapText="1"/>
    </xf>
    <xf numFmtId="0" fontId="2" fillId="0" borderId="5"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center" vertical="center" wrapText="1"/>
    </xf>
    <xf numFmtId="0" fontId="2" fillId="0" borderId="7" xfId="0" applyFont="1" applyFill="1" applyBorder="1" applyAlignment="1">
      <alignment horizontal="center" vertical="center" wrapText="1"/>
    </xf>
    <xf numFmtId="0" fontId="2" fillId="11" borderId="1" xfId="0" applyFont="1" applyFill="1" applyBorder="1" applyAlignment="1">
      <alignment vertical="center" wrapText="1"/>
    </xf>
    <xf numFmtId="0" fontId="0" fillId="0" borderId="1" xfId="0" applyFill="1" applyBorder="1"/>
    <xf numFmtId="0" fontId="0" fillId="11" borderId="1" xfId="0" applyFill="1" applyBorder="1"/>
    <xf numFmtId="0" fontId="2" fillId="13" borderId="1" xfId="0" applyFont="1" applyFill="1" applyBorder="1" applyAlignment="1">
      <alignment vertical="center" wrapText="1"/>
    </xf>
    <xf numFmtId="0" fontId="0" fillId="0" borderId="1" xfId="0" applyBorder="1"/>
    <xf numFmtId="0" fontId="6" fillId="2" borderId="3" xfId="0" applyFont="1" applyFill="1" applyBorder="1" applyAlignment="1">
      <alignment horizontal="left" wrapText="1"/>
    </xf>
    <xf numFmtId="49" fontId="3" fillId="0" borderId="11" xfId="0" applyNumberFormat="1" applyFont="1" applyBorder="1" applyAlignment="1">
      <alignment wrapText="1"/>
    </xf>
    <xf numFmtId="0" fontId="6" fillId="6" borderId="9" xfId="0" applyFont="1" applyFill="1" applyBorder="1" applyAlignment="1">
      <alignment wrapText="1"/>
    </xf>
    <xf numFmtId="0" fontId="6" fillId="6" borderId="11" xfId="0" applyFont="1" applyFill="1" applyBorder="1" applyAlignment="1">
      <alignment wrapText="1"/>
    </xf>
    <xf numFmtId="0" fontId="6" fillId="6" borderId="13" xfId="0" applyFont="1" applyFill="1" applyBorder="1" applyAlignment="1">
      <alignment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2" fillId="13"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11" borderId="1" xfId="0" applyFont="1" applyFill="1" applyBorder="1" applyAlignment="1">
      <alignment vertical="center" wrapText="1"/>
    </xf>
    <xf numFmtId="0" fontId="1" fillId="11" borderId="1" xfId="0" applyFont="1" applyFill="1" applyBorder="1" applyAlignment="1">
      <alignment vertical="center" wrapText="1"/>
    </xf>
    <xf numFmtId="9" fontId="0" fillId="11" borderId="1" xfId="0" applyNumberFormat="1" applyFill="1" applyBorder="1" applyAlignment="1">
      <alignment vertical="center" wrapText="1"/>
    </xf>
    <xf numFmtId="0" fontId="2" fillId="0" borderId="10" xfId="0" applyFont="1" applyFill="1" applyBorder="1" applyAlignment="1">
      <alignment vertical="center" wrapText="1"/>
    </xf>
    <xf numFmtId="0" fontId="0" fillId="11" borderId="6" xfId="0" applyFill="1" applyBorder="1" applyAlignment="1">
      <alignment horizontal="left" vertical="center" wrapText="1"/>
    </xf>
    <xf numFmtId="0" fontId="6" fillId="11" borderId="6" xfId="0" applyFont="1" applyFill="1" applyBorder="1" applyAlignment="1">
      <alignment horizontal="center" vertical="center" wrapText="1"/>
    </xf>
    <xf numFmtId="9" fontId="0" fillId="11" borderId="6" xfId="0" applyNumberFormat="1" applyFill="1" applyBorder="1" applyAlignment="1">
      <alignment vertical="center" wrapText="1"/>
    </xf>
    <xf numFmtId="0" fontId="0" fillId="0" borderId="7" xfId="0" applyFill="1" applyBorder="1" applyAlignment="1">
      <alignment horizontal="center" wrapText="1"/>
    </xf>
    <xf numFmtId="0" fontId="2" fillId="13" borderId="6"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2" fillId="13" borderId="12"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2" fillId="11" borderId="7"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Border="1" applyAlignment="1">
      <alignment horizontal="left" vertical="center" wrapText="1"/>
    </xf>
    <xf numFmtId="0" fontId="0" fillId="0" borderId="6" xfId="0" applyFill="1" applyBorder="1" applyAlignment="1">
      <alignment vertical="center" wrapText="1"/>
    </xf>
    <xf numFmtId="0" fontId="0" fillId="0" borderId="1" xfId="0" applyFill="1" applyBorder="1" applyAlignment="1">
      <alignment vertical="center"/>
    </xf>
    <xf numFmtId="164" fontId="0" fillId="0" borderId="1" xfId="0" applyNumberForma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0" fillId="0" borderId="1" xfId="0" applyFill="1" applyBorder="1" applyAlignment="1">
      <alignment horizontal="center" vertical="center"/>
    </xf>
    <xf numFmtId="0" fontId="2" fillId="11" borderId="6" xfId="0" applyFont="1" applyFill="1" applyBorder="1" applyAlignment="1">
      <alignment horizontal="center" vertical="center" wrapText="1"/>
    </xf>
    <xf numFmtId="3" fontId="2" fillId="11" borderId="6" xfId="0" applyNumberFormat="1" applyFont="1" applyFill="1" applyBorder="1" applyAlignment="1">
      <alignment horizontal="center" vertical="center" wrapText="1"/>
    </xf>
    <xf numFmtId="164" fontId="0" fillId="11" borderId="1" xfId="0" applyNumberFormat="1" applyFill="1" applyBorder="1" applyAlignment="1">
      <alignment horizontal="center" vertical="center" wrapText="1"/>
    </xf>
    <xf numFmtId="3" fontId="2" fillId="13" borderId="6"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0" fillId="0" borderId="6" xfId="0"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0" fontId="2" fillId="13" borderId="9" xfId="0" applyFont="1" applyFill="1" applyBorder="1" applyAlignment="1">
      <alignment vertical="center" wrapText="1"/>
    </xf>
    <xf numFmtId="0" fontId="0" fillId="11" borderId="1" xfId="0" applyFill="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vertical="center"/>
    </xf>
    <xf numFmtId="3" fontId="6" fillId="11" borderId="1" xfId="0" applyNumberFormat="1" applyFont="1" applyFill="1" applyBorder="1" applyAlignment="1">
      <alignment horizontal="center" vertical="center" wrapText="1"/>
    </xf>
    <xf numFmtId="165" fontId="2" fillId="13" borderId="1" xfId="0" applyNumberFormat="1" applyFont="1" applyFill="1" applyBorder="1" applyAlignment="1">
      <alignment horizontal="center" vertical="center" wrapText="1"/>
    </xf>
    <xf numFmtId="164" fontId="2" fillId="0" borderId="1" xfId="0" applyNumberFormat="1" applyFont="1" applyBorder="1" applyAlignment="1">
      <alignment horizontal="left" vertical="top" wrapText="1"/>
    </xf>
    <xf numFmtId="0" fontId="2" fillId="11"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6" borderId="1" xfId="0" applyFont="1" applyFill="1" applyBorder="1" applyAlignment="1">
      <alignment vertical="center" wrapText="1"/>
    </xf>
    <xf numFmtId="3" fontId="3" fillId="0" borderId="1" xfId="0" applyNumberFormat="1" applyFont="1" applyFill="1" applyBorder="1" applyAlignment="1">
      <alignment horizontal="center" vertical="center" wrapText="1"/>
    </xf>
    <xf numFmtId="3" fontId="2" fillId="11" borderId="1" xfId="0" applyNumberFormat="1" applyFont="1" applyFill="1" applyBorder="1" applyAlignment="1">
      <alignment horizontal="center" vertical="center" wrapText="1"/>
    </xf>
    <xf numFmtId="3" fontId="2" fillId="13" borderId="6" xfId="0" applyNumberFormat="1" applyFont="1" applyFill="1" applyBorder="1" applyAlignment="1">
      <alignment horizontal="left" vertical="center" wrapText="1"/>
    </xf>
    <xf numFmtId="166" fontId="2" fillId="13" borderId="1" xfId="0" applyNumberFormat="1" applyFont="1" applyFill="1" applyBorder="1" applyAlignment="1">
      <alignment horizontal="center" vertical="top" wrapText="1"/>
    </xf>
    <xf numFmtId="0" fontId="0" fillId="0" borderId="3" xfId="0" applyBorder="1" applyAlignment="1">
      <alignment horizontal="center" vertical="center" wrapText="1"/>
    </xf>
    <xf numFmtId="49" fontId="3" fillId="0" borderId="9" xfId="0" quotePrefix="1" applyNumberFormat="1" applyFont="1" applyBorder="1" applyAlignment="1">
      <alignment horizontal="left" wrapText="1"/>
    </xf>
    <xf numFmtId="0" fontId="3" fillId="6" borderId="9" xfId="0" applyFont="1" applyFill="1" applyBorder="1" applyAlignment="1">
      <alignment wrapText="1"/>
    </xf>
    <xf numFmtId="167" fontId="6" fillId="6" borderId="13" xfId="0" applyNumberFormat="1" applyFont="1" applyFill="1" applyBorder="1" applyAlignment="1">
      <alignment horizontal="left" wrapText="1"/>
    </xf>
    <xf numFmtId="0" fontId="4"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4" fillId="0" borderId="1" xfId="0" applyFont="1" applyBorder="1" applyAlignment="1">
      <alignment horizontal="center" vertical="center" wrapText="1"/>
    </xf>
    <xf numFmtId="9" fontId="1" fillId="0" borderId="1" xfId="0" applyNumberFormat="1" applyFont="1" applyBorder="1" applyAlignment="1">
      <alignment wrapText="1"/>
    </xf>
    <xf numFmtId="16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0" fillId="21" borderId="1" xfId="0" applyFill="1" applyBorder="1" applyAlignment="1">
      <alignment horizontal="center" vertical="center" wrapText="1"/>
    </xf>
    <xf numFmtId="0" fontId="2" fillId="13" borderId="6"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22" borderId="3" xfId="0" applyFill="1" applyBorder="1" applyAlignment="1">
      <alignment horizontal="center" vertical="center" wrapText="1"/>
    </xf>
    <xf numFmtId="0" fontId="0" fillId="22" borderId="1" xfId="0" applyFill="1" applyBorder="1" applyAlignment="1">
      <alignment horizontal="center" vertical="center" wrapText="1"/>
    </xf>
    <xf numFmtId="0" fontId="0" fillId="11" borderId="1" xfId="0" applyFont="1" applyFill="1" applyBorder="1" applyAlignment="1">
      <alignment horizontal="center" vertical="center" wrapText="1"/>
    </xf>
    <xf numFmtId="0" fontId="0" fillId="0" borderId="1" xfId="0" applyBorder="1" applyAlignment="1">
      <alignment horizontal="center"/>
    </xf>
    <xf numFmtId="0" fontId="1" fillId="0" borderId="1" xfId="0" applyFont="1" applyFill="1" applyBorder="1" applyAlignment="1">
      <alignment horizontal="center" vertical="center"/>
    </xf>
    <xf numFmtId="0" fontId="0" fillId="22" borderId="2" xfId="0" applyFill="1" applyBorder="1" applyAlignment="1">
      <alignment horizontal="center" vertical="center" wrapText="1"/>
    </xf>
    <xf numFmtId="0" fontId="8" fillId="0" borderId="0" xfId="0" applyFont="1" applyFill="1" applyBorder="1" applyAlignment="1">
      <alignment horizontal="center" vertical="center"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7" xfId="0" applyFont="1" applyFill="1" applyBorder="1" applyAlignment="1">
      <alignment horizontal="center" vertical="top"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64" fontId="0" fillId="0" borderId="3" xfId="0" applyNumberFormat="1" applyBorder="1" applyAlignment="1">
      <alignment horizontal="center" vertical="center" wrapText="1"/>
    </xf>
    <xf numFmtId="164" fontId="0" fillId="0" borderId="2" xfId="0" applyNumberFormat="1" applyBorder="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14" borderId="3"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9" xfId="0" applyFont="1" applyFill="1" applyBorder="1" applyAlignment="1">
      <alignment horizontal="center" wrapText="1"/>
    </xf>
    <xf numFmtId="0" fontId="6" fillId="2" borderId="11" xfId="0" applyFont="1" applyFill="1" applyBorder="1" applyAlignment="1">
      <alignment horizontal="center" wrapText="1"/>
    </xf>
    <xf numFmtId="0" fontId="6" fillId="2" borderId="13"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49" fontId="3" fillId="0" borderId="11" xfId="0" applyNumberFormat="1" applyFont="1" applyBorder="1" applyAlignment="1">
      <alignment horizontal="center" wrapText="1"/>
    </xf>
    <xf numFmtId="49" fontId="3" fillId="0" borderId="13" xfId="0" applyNumberFormat="1" applyFont="1" applyBorder="1" applyAlignment="1">
      <alignment horizontal="center" wrapText="1"/>
    </xf>
    <xf numFmtId="0" fontId="6" fillId="3" borderId="9"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6" borderId="10" xfId="0" applyFont="1" applyFill="1" applyBorder="1" applyAlignment="1">
      <alignment horizontal="center" wrapText="1"/>
    </xf>
    <xf numFmtId="0" fontId="6" fillId="6" borderId="0" xfId="0" applyFont="1" applyFill="1" applyBorder="1" applyAlignment="1">
      <alignment horizontal="center" wrapText="1"/>
    </xf>
    <xf numFmtId="0" fontId="2" fillId="0" borderId="11" xfId="0" applyFont="1" applyFill="1" applyBorder="1" applyAlignment="1">
      <alignment horizontal="center" vertical="center" wrapText="1"/>
    </xf>
    <xf numFmtId="0" fontId="2" fillId="20" borderId="5" xfId="0" applyFont="1" applyFill="1" applyBorder="1" applyAlignment="1">
      <alignment horizontal="left" vertical="center" wrapText="1"/>
    </xf>
    <xf numFmtId="0" fontId="2" fillId="20" borderId="6" xfId="0" applyFont="1" applyFill="1" applyBorder="1" applyAlignment="1">
      <alignment horizontal="left" vertical="center" wrapText="1"/>
    </xf>
    <xf numFmtId="0" fontId="2" fillId="20" borderId="7" xfId="0" applyFont="1" applyFill="1" applyBorder="1" applyAlignment="1">
      <alignment horizontal="left" vertical="center" wrapText="1"/>
    </xf>
    <xf numFmtId="0" fontId="2" fillId="8" borderId="5" xfId="0" applyFont="1" applyFill="1" applyBorder="1" applyAlignment="1">
      <alignment horizontal="left" vertical="center"/>
    </xf>
    <xf numFmtId="0" fontId="2" fillId="8" borderId="6" xfId="0" applyFont="1" applyFill="1" applyBorder="1" applyAlignment="1">
      <alignment horizontal="left" vertical="center"/>
    </xf>
    <xf numFmtId="0" fontId="2" fillId="8" borderId="7" xfId="0" applyFont="1" applyFill="1" applyBorder="1" applyAlignment="1">
      <alignment horizontal="left"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6" borderId="5" xfId="0" quotePrefix="1" applyFont="1" applyFill="1" applyBorder="1" applyAlignment="1">
      <alignment horizontal="center" wrapText="1"/>
    </xf>
    <xf numFmtId="0" fontId="3" fillId="6" borderId="6" xfId="0" applyFont="1" applyFill="1" applyBorder="1" applyAlignment="1">
      <alignment horizontal="center" wrapText="1"/>
    </xf>
    <xf numFmtId="0" fontId="3" fillId="6" borderId="7" xfId="0" applyFont="1" applyFill="1" applyBorder="1" applyAlignment="1">
      <alignment horizont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2" fillId="0" borderId="0" xfId="0" applyFont="1" applyBorder="1" applyAlignment="1">
      <alignment horizontal="left" vertical="top" wrapText="1"/>
    </xf>
    <xf numFmtId="0" fontId="2" fillId="15" borderId="3" xfId="0" applyFont="1" applyFill="1" applyBorder="1" applyAlignment="1">
      <alignment horizontal="center" vertical="center" wrapText="1"/>
    </xf>
    <xf numFmtId="0" fontId="2" fillId="15" borderId="2" xfId="0" applyFont="1" applyFill="1" applyBorder="1" applyAlignment="1">
      <alignment horizontal="center" vertical="center" wrapText="1"/>
    </xf>
    <xf numFmtId="40" fontId="3" fillId="6" borderId="6" xfId="0" applyNumberFormat="1" applyFont="1" applyFill="1" applyBorder="1" applyAlignment="1">
      <alignment horizontal="left" wrapText="1"/>
    </xf>
    <xf numFmtId="40" fontId="3" fillId="6" borderId="7" xfId="0" applyNumberFormat="1" applyFont="1" applyFill="1" applyBorder="1" applyAlignment="1">
      <alignment horizontal="left"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
  <sheetViews>
    <sheetView tabSelected="1" topLeftCell="A25" zoomScale="70" zoomScaleNormal="70" zoomScaleSheetLayoutView="55" workbookViewId="0">
      <pane xSplit="2" topLeftCell="Q1" activePane="topRight" state="frozen"/>
      <selection pane="topRight" activeCell="AA11" activeCellId="2" sqref="AA8 AA10 AA11"/>
    </sheetView>
  </sheetViews>
  <sheetFormatPr defaultRowHeight="15.6" x14ac:dyDescent="0.3"/>
  <cols>
    <col min="1" max="1" width="54.44140625" bestFit="1" customWidth="1"/>
    <col min="2" max="2" width="42.6640625" style="10" customWidth="1"/>
    <col min="3" max="3" width="23.88671875" customWidth="1"/>
    <col min="4" max="4" width="20.5546875" customWidth="1"/>
    <col min="5" max="5" width="32.6640625" style="30" customWidth="1"/>
    <col min="6" max="6" width="4.88671875" bestFit="1" customWidth="1"/>
    <col min="7" max="7" width="5.109375" bestFit="1" customWidth="1"/>
    <col min="8" max="8" width="5.5546875" customWidth="1"/>
    <col min="9" max="9" width="4.88671875" bestFit="1" customWidth="1"/>
    <col min="10" max="10" width="5.44140625" bestFit="1" customWidth="1"/>
    <col min="11" max="11" width="4.88671875" bestFit="1" customWidth="1"/>
    <col min="12" max="12" width="4.109375" customWidth="1"/>
    <col min="13" max="14" width="5.44140625" bestFit="1" customWidth="1"/>
    <col min="15" max="16" width="5.109375" bestFit="1" customWidth="1"/>
    <col min="17" max="17" width="5.44140625" bestFit="1" customWidth="1"/>
    <col min="18" max="18" width="6.6640625" customWidth="1"/>
    <col min="19" max="19" width="14" style="50" bestFit="1" customWidth="1"/>
    <col min="20" max="20" width="11.6640625" customWidth="1"/>
    <col min="21" max="21" width="10.44140625" customWidth="1"/>
    <col min="22" max="22" width="13.5546875" customWidth="1"/>
    <col min="23" max="23" width="17.21875" customWidth="1"/>
    <col min="24" max="24" width="12.44140625" customWidth="1"/>
    <col min="25" max="25" width="12.44140625" style="4" customWidth="1"/>
    <col min="26" max="26" width="15.5546875" customWidth="1"/>
    <col min="27" max="27" width="31.33203125" style="31" customWidth="1"/>
    <col min="28" max="28" width="22" customWidth="1"/>
    <col min="29" max="29" width="14.44140625" customWidth="1"/>
  </cols>
  <sheetData>
    <row r="1" spans="1:29" s="10" customFormat="1" ht="33.75" customHeight="1" x14ac:dyDescent="0.3">
      <c r="A1" s="40" t="s">
        <v>40</v>
      </c>
      <c r="B1" s="60" t="s">
        <v>102</v>
      </c>
      <c r="C1" s="75"/>
      <c r="D1" s="201"/>
      <c r="E1" s="201"/>
      <c r="F1" s="202"/>
      <c r="G1" s="195" t="s">
        <v>41</v>
      </c>
      <c r="H1" s="196"/>
      <c r="I1" s="196"/>
      <c r="J1" s="197"/>
      <c r="K1" s="223" t="s">
        <v>104</v>
      </c>
      <c r="L1" s="224"/>
      <c r="M1" s="224"/>
      <c r="N1" s="224"/>
      <c r="O1" s="224"/>
      <c r="P1" s="224"/>
      <c r="Q1" s="225"/>
      <c r="R1" s="195" t="s">
        <v>19</v>
      </c>
      <c r="S1" s="196"/>
      <c r="T1" s="239">
        <v>11209215.460000001</v>
      </c>
      <c r="U1" s="239"/>
      <c r="V1" s="239"/>
      <c r="W1" s="239"/>
      <c r="X1" s="239"/>
      <c r="Y1" s="240"/>
      <c r="Z1" s="40" t="s">
        <v>17</v>
      </c>
      <c r="AA1" s="76" t="s">
        <v>105</v>
      </c>
      <c r="AB1" s="77"/>
      <c r="AC1" s="78"/>
    </row>
    <row r="2" spans="1:29" s="10" customFormat="1" ht="19.5" customHeight="1" x14ac:dyDescent="0.3">
      <c r="A2" s="99" t="s">
        <v>42</v>
      </c>
      <c r="B2" s="156" t="s">
        <v>103</v>
      </c>
      <c r="C2" s="100"/>
      <c r="D2" s="203"/>
      <c r="E2" s="203"/>
      <c r="F2" s="204"/>
      <c r="G2" s="198" t="s">
        <v>16</v>
      </c>
      <c r="H2" s="199"/>
      <c r="I2" s="199"/>
      <c r="J2" s="200"/>
      <c r="K2" s="211">
        <v>2018</v>
      </c>
      <c r="L2" s="212"/>
      <c r="M2" s="212"/>
      <c r="N2" s="212"/>
      <c r="O2" s="212"/>
      <c r="P2" s="212"/>
      <c r="Q2" s="212"/>
      <c r="R2" s="198" t="s">
        <v>44</v>
      </c>
      <c r="S2" s="200"/>
      <c r="T2" s="157">
        <v>30071</v>
      </c>
      <c r="U2" s="102"/>
      <c r="V2" s="103"/>
      <c r="W2" s="198" t="s">
        <v>43</v>
      </c>
      <c r="X2" s="200"/>
      <c r="Y2" s="158">
        <v>145</v>
      </c>
      <c r="Z2" s="99" t="s">
        <v>18</v>
      </c>
      <c r="AA2" s="101"/>
      <c r="AB2" s="102"/>
      <c r="AC2" s="103"/>
    </row>
    <row r="3" spans="1:29" ht="18" customHeight="1" x14ac:dyDescent="0.3">
      <c r="A3" s="104" t="s">
        <v>53</v>
      </c>
      <c r="B3" s="205" t="s">
        <v>106</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7"/>
    </row>
    <row r="4" spans="1:29" ht="22.5" customHeight="1" x14ac:dyDescent="0.3">
      <c r="A4" s="104" t="s">
        <v>52</v>
      </c>
      <c r="B4" s="208" t="s">
        <v>107</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10"/>
    </row>
    <row r="5" spans="1:29" ht="22.5" customHeight="1" x14ac:dyDescent="0.3">
      <c r="A5" s="104"/>
      <c r="B5" s="105"/>
      <c r="C5" s="104"/>
      <c r="D5" s="104"/>
      <c r="E5" s="104"/>
      <c r="F5" s="220">
        <v>2018</v>
      </c>
      <c r="G5" s="221"/>
      <c r="H5" s="221"/>
      <c r="I5" s="221"/>
      <c r="J5" s="221"/>
      <c r="K5" s="221"/>
      <c r="L5" s="221"/>
      <c r="M5" s="221"/>
      <c r="N5" s="221"/>
      <c r="O5" s="221"/>
      <c r="P5" s="221"/>
      <c r="Q5" s="222"/>
      <c r="R5" s="180"/>
      <c r="S5" s="181"/>
      <c r="T5" s="181"/>
      <c r="U5" s="181"/>
      <c r="V5" s="181"/>
      <c r="W5" s="181"/>
      <c r="X5" s="181"/>
      <c r="Y5" s="181"/>
      <c r="Z5" s="181"/>
      <c r="AA5" s="181"/>
      <c r="AB5" s="181"/>
      <c r="AC5" s="182"/>
    </row>
    <row r="6" spans="1:29" ht="56.25" customHeight="1" x14ac:dyDescent="0.3">
      <c r="A6" s="191" t="s">
        <v>51</v>
      </c>
      <c r="B6" s="189" t="s">
        <v>31</v>
      </c>
      <c r="C6" s="189" t="s">
        <v>32</v>
      </c>
      <c r="D6" s="193" t="s">
        <v>45</v>
      </c>
      <c r="E6" s="237" t="s">
        <v>33</v>
      </c>
      <c r="F6" s="229" t="s">
        <v>12</v>
      </c>
      <c r="G6" s="230"/>
      <c r="H6" s="231"/>
      <c r="I6" s="226" t="s">
        <v>13</v>
      </c>
      <c r="J6" s="227"/>
      <c r="K6" s="228"/>
      <c r="L6" s="229" t="s">
        <v>14</v>
      </c>
      <c r="M6" s="230"/>
      <c r="N6" s="231"/>
      <c r="O6" s="226" t="s">
        <v>15</v>
      </c>
      <c r="P6" s="227"/>
      <c r="Q6" s="228"/>
      <c r="R6" s="87" t="s">
        <v>26</v>
      </c>
      <c r="S6" s="79" t="s">
        <v>25</v>
      </c>
      <c r="T6" s="234" t="s">
        <v>34</v>
      </c>
      <c r="U6" s="235"/>
      <c r="V6" s="234" t="s">
        <v>35</v>
      </c>
      <c r="W6" s="235"/>
      <c r="X6" s="232" t="s">
        <v>27</v>
      </c>
      <c r="Y6" s="183" t="s">
        <v>20</v>
      </c>
      <c r="Z6" s="183" t="s">
        <v>21</v>
      </c>
      <c r="AA6" s="185" t="s">
        <v>22</v>
      </c>
      <c r="AB6" s="80" t="s">
        <v>23</v>
      </c>
      <c r="AC6" s="80" t="s">
        <v>24</v>
      </c>
    </row>
    <row r="7" spans="1:29" ht="55.5" customHeight="1" x14ac:dyDescent="0.3">
      <c r="A7" s="192"/>
      <c r="B7" s="190"/>
      <c r="C7" s="190"/>
      <c r="D7" s="194"/>
      <c r="E7" s="238"/>
      <c r="F7" s="53" t="s">
        <v>0</v>
      </c>
      <c r="G7" s="53" t="s">
        <v>1</v>
      </c>
      <c r="H7" s="53" t="s">
        <v>2</v>
      </c>
      <c r="I7" s="52" t="s">
        <v>3</v>
      </c>
      <c r="J7" s="52" t="s">
        <v>4</v>
      </c>
      <c r="K7" s="52" t="s">
        <v>5</v>
      </c>
      <c r="L7" s="53" t="s">
        <v>6</v>
      </c>
      <c r="M7" s="53" t="s">
        <v>7</v>
      </c>
      <c r="N7" s="53" t="s">
        <v>8</v>
      </c>
      <c r="O7" s="52" t="s">
        <v>9</v>
      </c>
      <c r="P7" s="52" t="s">
        <v>10</v>
      </c>
      <c r="Q7" s="52" t="s">
        <v>11</v>
      </c>
      <c r="R7" s="87"/>
      <c r="S7" s="79"/>
      <c r="T7" s="51" t="s">
        <v>36</v>
      </c>
      <c r="U7" s="51" t="s">
        <v>37</v>
      </c>
      <c r="V7" s="51" t="s">
        <v>38</v>
      </c>
      <c r="W7" s="51" t="s">
        <v>39</v>
      </c>
      <c r="X7" s="233"/>
      <c r="Y7" s="184"/>
      <c r="Z7" s="184"/>
      <c r="AA7" s="186"/>
      <c r="AB7" s="80"/>
      <c r="AC7" s="80"/>
    </row>
    <row r="8" spans="1:29" s="2" customFormat="1" ht="112.2" customHeight="1" x14ac:dyDescent="0.3">
      <c r="A8" s="187" t="s">
        <v>55</v>
      </c>
      <c r="B8" s="159" t="s">
        <v>110</v>
      </c>
      <c r="C8" s="14"/>
      <c r="D8" s="172" t="s">
        <v>68</v>
      </c>
      <c r="E8" s="161" t="s">
        <v>111</v>
      </c>
      <c r="F8" s="24" t="s">
        <v>59</v>
      </c>
      <c r="G8" s="162" t="s">
        <v>59</v>
      </c>
      <c r="H8" s="162" t="s">
        <v>59</v>
      </c>
      <c r="I8" s="128"/>
      <c r="J8" s="128"/>
      <c r="K8" s="128"/>
      <c r="L8" s="128"/>
      <c r="M8" s="128"/>
      <c r="N8" s="128"/>
      <c r="O8" s="129"/>
      <c r="P8" s="129"/>
      <c r="Q8" s="129"/>
      <c r="R8" s="163">
        <v>1</v>
      </c>
      <c r="S8" s="164">
        <v>198549</v>
      </c>
      <c r="T8" s="165"/>
      <c r="U8" s="165"/>
      <c r="V8" s="160" t="s">
        <v>58</v>
      </c>
      <c r="W8" s="166" t="s">
        <v>101</v>
      </c>
      <c r="X8" s="167"/>
      <c r="Y8" s="160">
        <v>72140</v>
      </c>
      <c r="Z8" s="160" t="s">
        <v>66</v>
      </c>
      <c r="AA8" s="168">
        <f>R8*S8</f>
        <v>198549</v>
      </c>
      <c r="AB8" s="169" t="s">
        <v>57</v>
      </c>
      <c r="AC8" s="160" t="s">
        <v>56</v>
      </c>
    </row>
    <row r="9" spans="1:29" s="2" customFormat="1" ht="21.6" customHeight="1" x14ac:dyDescent="0.3">
      <c r="A9" s="188"/>
      <c r="B9" s="21" t="s">
        <v>28</v>
      </c>
      <c r="C9" s="64"/>
      <c r="D9" s="65"/>
      <c r="E9" s="65"/>
      <c r="F9" s="94"/>
      <c r="G9" s="94"/>
      <c r="H9" s="94"/>
      <c r="I9" s="94"/>
      <c r="J9" s="94"/>
      <c r="K9" s="94"/>
      <c r="L9" s="94"/>
      <c r="M9" s="94"/>
      <c r="N9" s="94"/>
      <c r="O9" s="96"/>
      <c r="P9" s="96"/>
      <c r="Q9" s="96"/>
      <c r="R9" s="131"/>
      <c r="S9" s="132"/>
      <c r="T9" s="131"/>
      <c r="U9" s="131"/>
      <c r="V9" s="131"/>
      <c r="W9" s="131"/>
      <c r="X9" s="131"/>
      <c r="Y9" s="131"/>
      <c r="Z9" s="66"/>
      <c r="AA9" s="133">
        <f>AA8</f>
        <v>198549</v>
      </c>
      <c r="AB9" s="23"/>
      <c r="AC9" s="5"/>
    </row>
    <row r="10" spans="1:29" s="2" customFormat="1" ht="95.4" customHeight="1" x14ac:dyDescent="0.3">
      <c r="A10" s="188"/>
      <c r="B10" s="124" t="s">
        <v>62</v>
      </c>
      <c r="C10" s="14"/>
      <c r="D10" s="173" t="s">
        <v>68</v>
      </c>
      <c r="E10" s="88" t="s">
        <v>64</v>
      </c>
      <c r="F10" s="8" t="s">
        <v>59</v>
      </c>
      <c r="G10" s="8" t="s">
        <v>59</v>
      </c>
      <c r="H10" s="8" t="s">
        <v>59</v>
      </c>
      <c r="I10" s="8" t="s">
        <v>59</v>
      </c>
      <c r="J10" s="8" t="s">
        <v>59</v>
      </c>
      <c r="K10" s="8" t="s">
        <v>59</v>
      </c>
      <c r="L10" s="8" t="s">
        <v>59</v>
      </c>
      <c r="M10" s="8" t="s">
        <v>59</v>
      </c>
      <c r="N10" s="8" t="s">
        <v>59</v>
      </c>
      <c r="O10" s="126" t="s">
        <v>59</v>
      </c>
      <c r="P10" s="126" t="s">
        <v>59</v>
      </c>
      <c r="Q10" s="126" t="s">
        <v>59</v>
      </c>
      <c r="R10" s="92">
        <v>1</v>
      </c>
      <c r="S10" s="46">
        <v>66000</v>
      </c>
      <c r="T10" s="9"/>
      <c r="U10" s="7"/>
      <c r="V10" s="7" t="s">
        <v>60</v>
      </c>
      <c r="W10" s="7" t="s">
        <v>100</v>
      </c>
      <c r="X10" s="11"/>
      <c r="Y10" s="7">
        <v>72140</v>
      </c>
      <c r="Z10" s="7" t="s">
        <v>66</v>
      </c>
      <c r="AA10" s="127">
        <f>S10*R10</f>
        <v>66000</v>
      </c>
      <c r="AB10" s="1" t="s">
        <v>57</v>
      </c>
      <c r="AC10" s="7" t="s">
        <v>56</v>
      </c>
    </row>
    <row r="11" spans="1:29" s="2" customFormat="1" ht="95.4" customHeight="1" x14ac:dyDescent="0.3">
      <c r="A11" s="188"/>
      <c r="B11" s="54" t="s">
        <v>84</v>
      </c>
      <c r="C11" s="14"/>
      <c r="D11" s="174" t="s">
        <v>68</v>
      </c>
      <c r="E11" s="125" t="s">
        <v>72</v>
      </c>
      <c r="F11" s="8" t="s">
        <v>59</v>
      </c>
      <c r="G11" s="8" t="s">
        <v>59</v>
      </c>
      <c r="H11" s="8" t="s">
        <v>59</v>
      </c>
      <c r="I11" s="8" t="s">
        <v>59</v>
      </c>
      <c r="J11" s="8" t="s">
        <v>59</v>
      </c>
      <c r="K11" s="8" t="s">
        <v>59</v>
      </c>
      <c r="L11" s="8" t="s">
        <v>59</v>
      </c>
      <c r="M11" s="8" t="s">
        <v>59</v>
      </c>
      <c r="N11" s="8" t="s">
        <v>59</v>
      </c>
      <c r="O11" s="126" t="s">
        <v>59</v>
      </c>
      <c r="P11" s="126" t="s">
        <v>59</v>
      </c>
      <c r="Q11" s="126" t="s">
        <v>59</v>
      </c>
      <c r="R11" s="136">
        <v>1</v>
      </c>
      <c r="S11" s="46">
        <v>33805</v>
      </c>
      <c r="T11" s="9"/>
      <c r="U11" s="7"/>
      <c r="V11" s="7" t="s">
        <v>60</v>
      </c>
      <c r="W11" s="7" t="s">
        <v>100</v>
      </c>
      <c r="X11" s="11"/>
      <c r="Y11" s="7">
        <v>72140</v>
      </c>
      <c r="Z11" s="7" t="s">
        <v>66</v>
      </c>
      <c r="AA11" s="127">
        <v>33805</v>
      </c>
      <c r="AB11" s="1" t="s">
        <v>73</v>
      </c>
      <c r="AC11" s="7" t="s">
        <v>56</v>
      </c>
    </row>
    <row r="12" spans="1:29" s="2" customFormat="1" ht="22.5" customHeight="1" x14ac:dyDescent="0.3">
      <c r="A12" s="188"/>
      <c r="B12" s="27" t="s">
        <v>47</v>
      </c>
      <c r="C12" s="67"/>
      <c r="D12" s="131"/>
      <c r="E12" s="65"/>
      <c r="F12" s="94"/>
      <c r="G12" s="94"/>
      <c r="H12" s="94"/>
      <c r="I12" s="94"/>
      <c r="J12" s="94"/>
      <c r="K12" s="94"/>
      <c r="L12" s="94"/>
      <c r="M12" s="94"/>
      <c r="N12" s="94"/>
      <c r="O12" s="96"/>
      <c r="P12" s="96"/>
      <c r="Q12" s="96"/>
      <c r="R12" s="65"/>
      <c r="S12" s="132">
        <f>S10+S11</f>
        <v>99805</v>
      </c>
      <c r="T12" s="65"/>
      <c r="U12" s="65"/>
      <c r="V12" s="65"/>
      <c r="W12" s="65"/>
      <c r="X12" s="65"/>
      <c r="Y12" s="65"/>
      <c r="Z12" s="66"/>
      <c r="AA12" s="133">
        <f>SUM(AA10:AA11)</f>
        <v>99805</v>
      </c>
      <c r="AB12" s="23"/>
      <c r="AC12" s="5"/>
    </row>
    <row r="13" spans="1:29" ht="28.5" customHeight="1" x14ac:dyDescent="0.3">
      <c r="A13" s="139" t="s">
        <v>29</v>
      </c>
      <c r="B13" s="106"/>
      <c r="C13" s="69"/>
      <c r="D13" s="171"/>
      <c r="E13" s="68"/>
      <c r="F13" s="97"/>
      <c r="G13" s="97"/>
      <c r="H13" s="97"/>
      <c r="I13" s="97"/>
      <c r="J13" s="97"/>
      <c r="K13" s="97"/>
      <c r="L13" s="97"/>
      <c r="M13" s="97"/>
      <c r="N13" s="97"/>
      <c r="O13" s="97"/>
      <c r="P13" s="97"/>
      <c r="Q13" s="97"/>
      <c r="R13" s="97"/>
      <c r="S13" s="134" t="e">
        <f>#REF!+#REF!+S12</f>
        <v>#REF!</v>
      </c>
      <c r="T13" s="68"/>
      <c r="U13" s="68"/>
      <c r="V13" s="68"/>
      <c r="W13" s="68"/>
      <c r="X13" s="68"/>
      <c r="Y13" s="68"/>
      <c r="Z13" s="70"/>
      <c r="AA13" s="146">
        <f>AA9+AA12</f>
        <v>298354</v>
      </c>
      <c r="AB13" s="71"/>
      <c r="AC13" s="72"/>
    </row>
    <row r="14" spans="1:29" ht="60.75" customHeight="1" x14ac:dyDescent="0.3">
      <c r="A14" s="236" t="s">
        <v>61</v>
      </c>
      <c r="B14" s="137" t="s">
        <v>74</v>
      </c>
      <c r="C14" s="14"/>
      <c r="D14" s="174" t="s">
        <v>69</v>
      </c>
      <c r="E14" s="135" t="s">
        <v>65</v>
      </c>
      <c r="F14" s="8" t="s">
        <v>59</v>
      </c>
      <c r="G14" s="8" t="s">
        <v>59</v>
      </c>
      <c r="H14" s="8" t="s">
        <v>59</v>
      </c>
      <c r="I14" s="8" t="s">
        <v>59</v>
      </c>
      <c r="J14" s="8" t="s">
        <v>59</v>
      </c>
      <c r="K14" s="8" t="s">
        <v>59</v>
      </c>
      <c r="L14" s="8" t="s">
        <v>59</v>
      </c>
      <c r="M14" s="6" t="s">
        <v>59</v>
      </c>
      <c r="N14" s="8" t="s">
        <v>59</v>
      </c>
      <c r="O14" s="130" t="s">
        <v>59</v>
      </c>
      <c r="P14" s="130" t="s">
        <v>59</v>
      </c>
      <c r="Q14" s="130" t="s">
        <v>59</v>
      </c>
      <c r="R14" s="92">
        <v>4</v>
      </c>
      <c r="S14" s="46">
        <v>20200</v>
      </c>
      <c r="T14" s="13"/>
      <c r="U14" s="12"/>
      <c r="V14" s="9" t="s">
        <v>63</v>
      </c>
      <c r="W14" s="1" t="s">
        <v>101</v>
      </c>
      <c r="X14" s="11"/>
      <c r="Y14" s="7">
        <v>72140</v>
      </c>
      <c r="Z14" s="7" t="s">
        <v>66</v>
      </c>
      <c r="AA14" s="127">
        <f>R14*S14</f>
        <v>80800</v>
      </c>
      <c r="AB14" s="1" t="s">
        <v>57</v>
      </c>
      <c r="AC14" s="1" t="s">
        <v>56</v>
      </c>
    </row>
    <row r="15" spans="1:29" ht="61.8" customHeight="1" x14ac:dyDescent="0.3">
      <c r="A15" s="236"/>
      <c r="B15" s="137" t="s">
        <v>85</v>
      </c>
      <c r="C15" s="26"/>
      <c r="D15" s="7" t="s">
        <v>70</v>
      </c>
      <c r="E15" s="135" t="s">
        <v>71</v>
      </c>
      <c r="F15" s="8" t="s">
        <v>59</v>
      </c>
      <c r="G15" s="8" t="s">
        <v>59</v>
      </c>
      <c r="H15" s="8" t="s">
        <v>59</v>
      </c>
      <c r="I15" s="8" t="s">
        <v>59</v>
      </c>
      <c r="J15" s="8" t="s">
        <v>59</v>
      </c>
      <c r="K15" s="8" t="s">
        <v>59</v>
      </c>
      <c r="L15" s="8" t="s">
        <v>59</v>
      </c>
      <c r="M15" s="6" t="s">
        <v>59</v>
      </c>
      <c r="N15" s="6" t="s">
        <v>59</v>
      </c>
      <c r="O15" s="130" t="s">
        <v>59</v>
      </c>
      <c r="P15" s="130" t="s">
        <v>59</v>
      </c>
      <c r="Q15" s="130" t="s">
        <v>59</v>
      </c>
      <c r="R15" s="92">
        <v>1</v>
      </c>
      <c r="S15" s="46">
        <v>87000</v>
      </c>
      <c r="T15" s="13"/>
      <c r="U15" s="12"/>
      <c r="V15" s="9" t="s">
        <v>63</v>
      </c>
      <c r="W15" s="1" t="s">
        <v>101</v>
      </c>
      <c r="X15" s="11"/>
      <c r="Y15" s="7">
        <v>72140</v>
      </c>
      <c r="Z15" s="7" t="s">
        <v>66</v>
      </c>
      <c r="AA15" s="127">
        <f>R15*S15</f>
        <v>87000</v>
      </c>
      <c r="AB15" s="1" t="s">
        <v>73</v>
      </c>
      <c r="AC15" s="1" t="s">
        <v>56</v>
      </c>
    </row>
    <row r="16" spans="1:29" ht="27.75" customHeight="1" x14ac:dyDescent="0.3">
      <c r="A16" s="236"/>
      <c r="B16" s="120" t="s">
        <v>46</v>
      </c>
      <c r="C16" s="65"/>
      <c r="D16" s="65"/>
      <c r="E16" s="65"/>
      <c r="F16" s="148"/>
      <c r="G16" s="148"/>
      <c r="H16" s="148"/>
      <c r="I16" s="148"/>
      <c r="J16" s="148"/>
      <c r="K16" s="148"/>
      <c r="L16" s="148"/>
      <c r="M16" s="94"/>
      <c r="N16" s="94"/>
      <c r="O16" s="94"/>
      <c r="P16" s="94"/>
      <c r="Q16" s="94"/>
      <c r="R16" s="94"/>
      <c r="S16" s="132">
        <f>SUM(S14:S15)</f>
        <v>107200</v>
      </c>
      <c r="T16" s="65"/>
      <c r="U16" s="65"/>
      <c r="V16" s="65"/>
      <c r="W16" s="65"/>
      <c r="X16" s="65"/>
      <c r="Y16" s="65"/>
      <c r="Z16" s="66"/>
      <c r="AA16" s="133">
        <f>SUM(AA14:AA15)</f>
        <v>167800</v>
      </c>
      <c r="AB16" s="23"/>
      <c r="AC16" s="23"/>
    </row>
    <row r="17" spans="1:29" ht="70.2" customHeight="1" x14ac:dyDescent="0.3">
      <c r="A17" s="236"/>
      <c r="B17" s="138" t="s">
        <v>86</v>
      </c>
      <c r="C17" s="14"/>
      <c r="D17" s="174" t="s">
        <v>68</v>
      </c>
      <c r="E17" s="89" t="s">
        <v>75</v>
      </c>
      <c r="F17" s="8" t="s">
        <v>59</v>
      </c>
      <c r="G17" s="8" t="s">
        <v>59</v>
      </c>
      <c r="H17" s="8"/>
      <c r="I17" s="8"/>
      <c r="J17" s="8"/>
      <c r="K17" s="8"/>
      <c r="L17" s="8"/>
      <c r="M17" s="6"/>
      <c r="N17" s="6"/>
      <c r="O17" s="98"/>
      <c r="P17" s="98"/>
      <c r="Q17" s="98"/>
      <c r="R17" s="92">
        <v>1</v>
      </c>
      <c r="S17" s="46">
        <v>70164</v>
      </c>
      <c r="T17" s="13"/>
      <c r="U17" s="32"/>
      <c r="V17" s="9" t="s">
        <v>58</v>
      </c>
      <c r="W17" s="1" t="s">
        <v>101</v>
      </c>
      <c r="X17" s="11"/>
      <c r="Y17" s="7">
        <v>72140</v>
      </c>
      <c r="Z17" s="7" t="s">
        <v>66</v>
      </c>
      <c r="AA17" s="127">
        <f>R17*S17</f>
        <v>70164</v>
      </c>
      <c r="AB17" s="1" t="s">
        <v>57</v>
      </c>
      <c r="AC17" s="1" t="s">
        <v>56</v>
      </c>
    </row>
    <row r="18" spans="1:29" ht="81" customHeight="1" x14ac:dyDescent="0.3">
      <c r="A18" s="236"/>
      <c r="B18" s="138" t="s">
        <v>87</v>
      </c>
      <c r="C18" s="14"/>
      <c r="D18" s="9" t="s">
        <v>70</v>
      </c>
      <c r="E18" s="89" t="s">
        <v>76</v>
      </c>
      <c r="F18" s="8"/>
      <c r="G18" s="8"/>
      <c r="H18" s="8" t="s">
        <v>59</v>
      </c>
      <c r="I18" s="8" t="s">
        <v>59</v>
      </c>
      <c r="J18" s="8" t="s">
        <v>59</v>
      </c>
      <c r="K18" s="8" t="s">
        <v>59</v>
      </c>
      <c r="L18" s="8" t="s">
        <v>59</v>
      </c>
      <c r="M18" s="8" t="s">
        <v>59</v>
      </c>
      <c r="N18" s="8" t="s">
        <v>59</v>
      </c>
      <c r="O18" s="141" t="s">
        <v>59</v>
      </c>
      <c r="P18" s="141" t="s">
        <v>59</v>
      </c>
      <c r="Q18" s="141" t="s">
        <v>59</v>
      </c>
      <c r="R18" s="92">
        <v>1</v>
      </c>
      <c r="S18" s="46">
        <v>70164</v>
      </c>
      <c r="T18" s="13"/>
      <c r="U18" s="12"/>
      <c r="V18" s="9" t="s">
        <v>58</v>
      </c>
      <c r="W18" s="1" t="s">
        <v>101</v>
      </c>
      <c r="X18" s="11"/>
      <c r="Y18" s="7">
        <v>72140</v>
      </c>
      <c r="Z18" s="1" t="s">
        <v>66</v>
      </c>
      <c r="AA18" s="127">
        <f>R18*S18</f>
        <v>70164</v>
      </c>
      <c r="AB18" s="1" t="s">
        <v>57</v>
      </c>
      <c r="AC18" s="1" t="s">
        <v>56</v>
      </c>
    </row>
    <row r="19" spans="1:29" ht="81" customHeight="1" x14ac:dyDescent="0.3">
      <c r="A19" s="236"/>
      <c r="B19" s="138" t="s">
        <v>109</v>
      </c>
      <c r="C19" s="14"/>
      <c r="D19" s="7" t="s">
        <v>70</v>
      </c>
      <c r="E19" s="89" t="s">
        <v>77</v>
      </c>
      <c r="F19" s="8" t="s">
        <v>59</v>
      </c>
      <c r="G19" s="8" t="s">
        <v>59</v>
      </c>
      <c r="H19" s="8" t="s">
        <v>59</v>
      </c>
      <c r="I19" s="8"/>
      <c r="J19" s="8"/>
      <c r="K19" s="8"/>
      <c r="L19" s="8"/>
      <c r="M19" s="8"/>
      <c r="N19" s="8"/>
      <c r="O19" s="141"/>
      <c r="P19" s="141"/>
      <c r="Q19" s="141"/>
      <c r="R19" s="92">
        <v>1</v>
      </c>
      <c r="S19" s="46">
        <v>50000</v>
      </c>
      <c r="T19" s="13"/>
      <c r="U19" s="12"/>
      <c r="V19" s="9" t="s">
        <v>63</v>
      </c>
      <c r="W19" s="1" t="s">
        <v>101</v>
      </c>
      <c r="X19" s="11"/>
      <c r="Y19" s="7">
        <v>72140</v>
      </c>
      <c r="Z19" s="1" t="s">
        <v>66</v>
      </c>
      <c r="AA19" s="127">
        <f>R19*S19</f>
        <v>50000</v>
      </c>
      <c r="AB19" s="1" t="s">
        <v>73</v>
      </c>
      <c r="AC19" s="1" t="s">
        <v>56</v>
      </c>
    </row>
    <row r="20" spans="1:29" ht="27" customHeight="1" x14ac:dyDescent="0.3">
      <c r="A20" s="236"/>
      <c r="B20" s="120" t="s">
        <v>46</v>
      </c>
      <c r="C20" s="94"/>
      <c r="D20" s="23"/>
      <c r="E20" s="94"/>
      <c r="F20" s="175"/>
      <c r="G20" s="175"/>
      <c r="H20" s="175" t="s">
        <v>59</v>
      </c>
      <c r="I20" s="175" t="s">
        <v>59</v>
      </c>
      <c r="J20" s="175" t="s">
        <v>59</v>
      </c>
      <c r="K20" s="175" t="s">
        <v>59</v>
      </c>
      <c r="L20" s="175" t="s">
        <v>59</v>
      </c>
      <c r="M20" s="175" t="s">
        <v>59</v>
      </c>
      <c r="N20" s="175" t="s">
        <v>59</v>
      </c>
      <c r="O20" s="140" t="s">
        <v>59</v>
      </c>
      <c r="P20" s="140" t="s">
        <v>59</v>
      </c>
      <c r="Q20" s="140" t="s">
        <v>59</v>
      </c>
      <c r="R20" s="74"/>
      <c r="S20" s="145">
        <f>S17+S18+S19</f>
        <v>190328</v>
      </c>
      <c r="T20" s="109"/>
      <c r="U20" s="23"/>
      <c r="V20" s="23"/>
      <c r="W20" s="23"/>
      <c r="X20" s="110"/>
      <c r="Y20" s="23"/>
      <c r="Z20" s="23"/>
      <c r="AA20" s="133">
        <f>SUM(AA17:AA18:AA19)</f>
        <v>190328</v>
      </c>
      <c r="AB20" s="23"/>
      <c r="AC20" s="23"/>
    </row>
    <row r="21" spans="1:29" ht="99" customHeight="1" x14ac:dyDescent="0.3">
      <c r="A21" s="236"/>
      <c r="B21" s="138" t="s">
        <v>88</v>
      </c>
      <c r="C21" s="14"/>
      <c r="D21" s="178" t="s">
        <v>68</v>
      </c>
      <c r="E21" s="149" t="s">
        <v>78</v>
      </c>
      <c r="F21" s="8" t="s">
        <v>59</v>
      </c>
      <c r="G21" s="8"/>
      <c r="H21" s="8"/>
      <c r="I21" s="8"/>
      <c r="J21" s="8"/>
      <c r="K21" s="8"/>
      <c r="L21" s="8"/>
      <c r="M21" s="8"/>
      <c r="N21" s="8"/>
      <c r="O21" s="176"/>
      <c r="P21" s="176"/>
      <c r="Q21" s="176"/>
      <c r="R21" s="92">
        <v>1</v>
      </c>
      <c r="S21" s="46">
        <v>363456</v>
      </c>
      <c r="T21" s="142"/>
      <c r="U21" s="9"/>
      <c r="V21" s="9" t="s">
        <v>58</v>
      </c>
      <c r="W21" s="7" t="s">
        <v>101</v>
      </c>
      <c r="X21" s="143"/>
      <c r="Y21" s="7">
        <v>72140</v>
      </c>
      <c r="Z21" s="7" t="s">
        <v>66</v>
      </c>
      <c r="AA21" s="127">
        <f>R21*S21</f>
        <v>363456</v>
      </c>
      <c r="AB21" s="1" t="s">
        <v>57</v>
      </c>
      <c r="AC21" s="1" t="s">
        <v>56</v>
      </c>
    </row>
    <row r="22" spans="1:29" ht="87" customHeight="1" x14ac:dyDescent="0.3">
      <c r="A22" s="236"/>
      <c r="B22" s="138" t="s">
        <v>89</v>
      </c>
      <c r="C22" s="14"/>
      <c r="D22" s="241" t="s">
        <v>70</v>
      </c>
      <c r="E22" s="111" t="s">
        <v>79</v>
      </c>
      <c r="F22" s="8"/>
      <c r="G22" s="8" t="s">
        <v>59</v>
      </c>
      <c r="H22" s="8" t="s">
        <v>59</v>
      </c>
      <c r="I22" s="8"/>
      <c r="J22" s="8"/>
      <c r="K22" s="8"/>
      <c r="L22" s="8"/>
      <c r="M22" s="8"/>
      <c r="N22" s="8"/>
      <c r="O22" s="176"/>
      <c r="P22" s="176"/>
      <c r="Q22" s="176"/>
      <c r="R22" s="92">
        <v>1</v>
      </c>
      <c r="S22" s="46">
        <v>726912</v>
      </c>
      <c r="T22" s="13"/>
      <c r="U22" s="12"/>
      <c r="V22" s="9" t="s">
        <v>58</v>
      </c>
      <c r="W22" s="7" t="s">
        <v>101</v>
      </c>
      <c r="X22" s="11"/>
      <c r="Y22" s="7">
        <v>72140</v>
      </c>
      <c r="Z22" s="1" t="s">
        <v>66</v>
      </c>
      <c r="AA22" s="127">
        <v>726912</v>
      </c>
      <c r="AB22" s="1" t="s">
        <v>57</v>
      </c>
      <c r="AC22" s="1" t="s">
        <v>56</v>
      </c>
    </row>
    <row r="23" spans="1:29" ht="55.5" customHeight="1" x14ac:dyDescent="0.3">
      <c r="A23" s="236"/>
      <c r="B23" s="138" t="s">
        <v>90</v>
      </c>
      <c r="C23" s="14"/>
      <c r="D23" s="242" t="s">
        <v>70</v>
      </c>
      <c r="E23" s="89" t="s">
        <v>80</v>
      </c>
      <c r="F23" s="8"/>
      <c r="G23" s="8"/>
      <c r="H23" s="8"/>
      <c r="I23" s="8" t="s">
        <v>59</v>
      </c>
      <c r="J23" s="8" t="s">
        <v>59</v>
      </c>
      <c r="K23" s="8" t="s">
        <v>59</v>
      </c>
      <c r="L23" s="8" t="s">
        <v>59</v>
      </c>
      <c r="M23" s="8" t="s">
        <v>59</v>
      </c>
      <c r="N23" s="8" t="s">
        <v>59</v>
      </c>
      <c r="O23" s="141" t="s">
        <v>59</v>
      </c>
      <c r="P23" s="141" t="s">
        <v>59</v>
      </c>
      <c r="Q23" s="141" t="s">
        <v>59</v>
      </c>
      <c r="R23" s="92">
        <v>1</v>
      </c>
      <c r="S23" s="46">
        <v>363456</v>
      </c>
      <c r="T23" s="13"/>
      <c r="U23" s="12"/>
      <c r="V23" s="9" t="s">
        <v>58</v>
      </c>
      <c r="W23" s="7" t="s">
        <v>101</v>
      </c>
      <c r="X23" s="11"/>
      <c r="Y23" s="7">
        <v>72140</v>
      </c>
      <c r="Z23" s="1" t="s">
        <v>66</v>
      </c>
      <c r="AA23" s="127">
        <f>R23*S23</f>
        <v>363456</v>
      </c>
      <c r="AB23" s="1" t="s">
        <v>57</v>
      </c>
      <c r="AC23" s="1" t="s">
        <v>56</v>
      </c>
    </row>
    <row r="24" spans="1:29" ht="77.400000000000006" customHeight="1" x14ac:dyDescent="0.3">
      <c r="A24" s="236"/>
      <c r="B24" s="138" t="s">
        <v>82</v>
      </c>
      <c r="C24" s="14"/>
      <c r="D24" s="155" t="s">
        <v>70</v>
      </c>
      <c r="E24" s="89" t="s">
        <v>81</v>
      </c>
      <c r="F24" s="8"/>
      <c r="G24" s="8"/>
      <c r="H24" s="8"/>
      <c r="I24" s="8" t="s">
        <v>59</v>
      </c>
      <c r="J24" s="8" t="s">
        <v>59</v>
      </c>
      <c r="K24" s="8" t="s">
        <v>59</v>
      </c>
      <c r="L24" s="8" t="s">
        <v>59</v>
      </c>
      <c r="M24" s="8" t="s">
        <v>59</v>
      </c>
      <c r="N24" s="8" t="s">
        <v>59</v>
      </c>
      <c r="O24" s="141" t="s">
        <v>59</v>
      </c>
      <c r="P24" s="141" t="s">
        <v>59</v>
      </c>
      <c r="Q24" s="141" t="s">
        <v>59</v>
      </c>
      <c r="R24" s="92">
        <v>1</v>
      </c>
      <c r="S24" s="46">
        <v>750000</v>
      </c>
      <c r="T24" s="13"/>
      <c r="U24" s="12"/>
      <c r="V24" s="9" t="s">
        <v>60</v>
      </c>
      <c r="W24" s="7" t="s">
        <v>101</v>
      </c>
      <c r="X24" s="11"/>
      <c r="Y24" s="7">
        <v>72140</v>
      </c>
      <c r="Z24" s="1" t="s">
        <v>66</v>
      </c>
      <c r="AA24" s="127">
        <v>750000</v>
      </c>
      <c r="AB24" s="1" t="s">
        <v>73</v>
      </c>
      <c r="AC24" s="1" t="s">
        <v>56</v>
      </c>
    </row>
    <row r="25" spans="1:29" ht="77.400000000000006" customHeight="1" x14ac:dyDescent="0.3">
      <c r="A25" s="236"/>
      <c r="B25" s="138" t="s">
        <v>91</v>
      </c>
      <c r="C25" s="14"/>
      <c r="D25" s="155" t="s">
        <v>70</v>
      </c>
      <c r="E25" s="89" t="s">
        <v>81</v>
      </c>
      <c r="F25" s="6"/>
      <c r="G25" s="8" t="s">
        <v>59</v>
      </c>
      <c r="H25" s="8" t="s">
        <v>59</v>
      </c>
      <c r="I25" s="8" t="s">
        <v>59</v>
      </c>
      <c r="J25" s="8" t="s">
        <v>59</v>
      </c>
      <c r="K25" s="8" t="s">
        <v>59</v>
      </c>
      <c r="L25" s="8"/>
      <c r="M25" s="6" t="s">
        <v>59</v>
      </c>
      <c r="N25" s="6" t="s">
        <v>59</v>
      </c>
      <c r="O25" s="144" t="s">
        <v>59</v>
      </c>
      <c r="P25" s="144" t="s">
        <v>59</v>
      </c>
      <c r="Q25" s="144" t="s">
        <v>59</v>
      </c>
      <c r="R25" s="92">
        <v>1</v>
      </c>
      <c r="S25" s="46">
        <v>150000</v>
      </c>
      <c r="T25" s="13"/>
      <c r="U25" s="12"/>
      <c r="V25" s="9" t="s">
        <v>58</v>
      </c>
      <c r="W25" s="7" t="s">
        <v>101</v>
      </c>
      <c r="X25" s="11"/>
      <c r="Y25" s="7">
        <v>72140</v>
      </c>
      <c r="Z25" s="1" t="s">
        <v>66</v>
      </c>
      <c r="AA25" s="127">
        <v>150000</v>
      </c>
      <c r="AB25" s="1" t="s">
        <v>73</v>
      </c>
      <c r="AC25" s="1" t="s">
        <v>56</v>
      </c>
    </row>
    <row r="26" spans="1:29" ht="26.4" customHeight="1" x14ac:dyDescent="0.3">
      <c r="A26" s="236"/>
      <c r="B26" s="120" t="s">
        <v>46</v>
      </c>
      <c r="C26" s="94"/>
      <c r="D26" s="23"/>
      <c r="E26" s="94"/>
      <c r="F26" s="108"/>
      <c r="G26" s="108"/>
      <c r="H26" s="108"/>
      <c r="I26" s="108"/>
      <c r="J26" s="108"/>
      <c r="K26" s="108"/>
      <c r="L26" s="108"/>
      <c r="M26" s="108"/>
      <c r="N26" s="108"/>
      <c r="O26" s="96"/>
      <c r="P26" s="96"/>
      <c r="Q26" s="96"/>
      <c r="R26" s="74"/>
      <c r="S26" s="145">
        <f>S21+S22+S23+S24+S25</f>
        <v>2353824</v>
      </c>
      <c r="T26" s="109"/>
      <c r="U26" s="23"/>
      <c r="V26" s="23"/>
      <c r="W26" s="23"/>
      <c r="X26" s="110"/>
      <c r="Y26" s="23"/>
      <c r="Z26" s="23"/>
      <c r="AA26" s="133">
        <f>SUM(AA21:AA22:AA23:AA24:AA25)</f>
        <v>2353824</v>
      </c>
      <c r="AB26" s="23" t="s">
        <v>57</v>
      </c>
      <c r="AC26" s="23" t="s">
        <v>56</v>
      </c>
    </row>
    <row r="27" spans="1:29" ht="93" customHeight="1" x14ac:dyDescent="0.3">
      <c r="A27" s="236"/>
      <c r="B27" s="147" t="s">
        <v>92</v>
      </c>
      <c r="C27" s="54"/>
      <c r="D27" s="170" t="s">
        <v>68</v>
      </c>
      <c r="E27" s="90" t="s">
        <v>93</v>
      </c>
      <c r="F27" s="6" t="s">
        <v>59</v>
      </c>
      <c r="G27" s="8" t="s">
        <v>59</v>
      </c>
      <c r="H27" s="8" t="s">
        <v>59</v>
      </c>
      <c r="I27" s="8" t="s">
        <v>59</v>
      </c>
      <c r="J27" s="8" t="s">
        <v>59</v>
      </c>
      <c r="K27" s="8" t="s">
        <v>59</v>
      </c>
      <c r="L27" s="8"/>
      <c r="M27" s="8"/>
      <c r="N27" s="8"/>
      <c r="O27" s="130"/>
      <c r="P27" s="130"/>
      <c r="Q27" s="130"/>
      <c r="R27" s="92">
        <v>1</v>
      </c>
      <c r="S27" s="47">
        <v>12125</v>
      </c>
      <c r="T27" s="20"/>
      <c r="U27" s="20"/>
      <c r="V27" s="7" t="s">
        <v>58</v>
      </c>
      <c r="W27" s="7" t="s">
        <v>101</v>
      </c>
      <c r="X27" s="11"/>
      <c r="Y27" s="7">
        <v>72140</v>
      </c>
      <c r="Z27" s="7"/>
      <c r="AA27" s="127">
        <f>R27*S27</f>
        <v>12125</v>
      </c>
      <c r="AB27" s="41" t="s">
        <v>57</v>
      </c>
      <c r="AC27" s="1" t="s">
        <v>56</v>
      </c>
    </row>
    <row r="28" spans="1:29" ht="21" customHeight="1" x14ac:dyDescent="0.3">
      <c r="A28" s="236"/>
      <c r="B28" s="121" t="s">
        <v>46</v>
      </c>
      <c r="C28" s="64"/>
      <c r="D28" s="131"/>
      <c r="E28" s="65"/>
      <c r="F28" s="94"/>
      <c r="G28" s="94"/>
      <c r="H28" s="94"/>
      <c r="I28" s="94"/>
      <c r="J28" s="94"/>
      <c r="K28" s="94"/>
      <c r="L28" s="94"/>
      <c r="M28" s="94"/>
      <c r="N28" s="94"/>
      <c r="O28" s="94"/>
      <c r="P28" s="94"/>
      <c r="Q28" s="94"/>
      <c r="R28" s="94"/>
      <c r="S28" s="148">
        <f>S27</f>
        <v>12125</v>
      </c>
      <c r="T28" s="65"/>
      <c r="U28" s="65"/>
      <c r="V28" s="65"/>
      <c r="W28" s="65"/>
      <c r="X28" s="65"/>
      <c r="Y28" s="65"/>
      <c r="Z28" s="66"/>
      <c r="AA28" s="22">
        <f>SUM(AA27:AA27)</f>
        <v>12125</v>
      </c>
      <c r="AB28" s="42"/>
      <c r="AC28" s="42"/>
    </row>
    <row r="29" spans="1:29" ht="67.2" customHeight="1" x14ac:dyDescent="0.3">
      <c r="A29" s="236"/>
      <c r="B29" s="150" t="s">
        <v>94</v>
      </c>
      <c r="C29" s="14"/>
      <c r="D29" s="7" t="s">
        <v>67</v>
      </c>
      <c r="E29" s="91"/>
      <c r="F29" s="19"/>
      <c r="G29" s="19"/>
      <c r="H29" s="19"/>
      <c r="I29" s="19"/>
      <c r="J29" s="19"/>
      <c r="K29" s="19"/>
      <c r="L29" s="19"/>
      <c r="M29" s="19"/>
      <c r="N29" s="19"/>
      <c r="O29" s="95"/>
      <c r="P29" s="95"/>
      <c r="Q29" s="95"/>
      <c r="R29" s="115"/>
      <c r="S29" s="47">
        <v>0</v>
      </c>
      <c r="T29" s="20"/>
      <c r="U29" s="20"/>
      <c r="V29" s="15"/>
      <c r="W29" s="15"/>
      <c r="X29" s="11"/>
      <c r="Y29" s="7"/>
      <c r="Z29" s="7"/>
      <c r="AA29" s="17">
        <f>S29*R29</f>
        <v>0</v>
      </c>
      <c r="AB29" s="41"/>
      <c r="AC29" s="1"/>
    </row>
    <row r="30" spans="1:29" ht="23.25" customHeight="1" x14ac:dyDescent="0.3">
      <c r="A30" s="236"/>
      <c r="B30" s="121" t="s">
        <v>46</v>
      </c>
      <c r="C30" s="61"/>
      <c r="D30" s="73"/>
      <c r="E30" s="112"/>
      <c r="F30" s="108"/>
      <c r="G30" s="108"/>
      <c r="H30" s="108"/>
      <c r="I30" s="108"/>
      <c r="J30" s="108"/>
      <c r="K30" s="108"/>
      <c r="L30" s="108"/>
      <c r="M30" s="108"/>
      <c r="N30" s="108"/>
      <c r="O30" s="96"/>
      <c r="P30" s="96"/>
      <c r="Q30" s="96"/>
      <c r="R30" s="56"/>
      <c r="S30" s="113">
        <f>S29</f>
        <v>0</v>
      </c>
      <c r="T30" s="55"/>
      <c r="U30" s="55"/>
      <c r="V30" s="55"/>
      <c r="W30" s="55"/>
      <c r="X30" s="114"/>
      <c r="Y30" s="55"/>
      <c r="Z30" s="56"/>
      <c r="AA30" s="22">
        <f ca="1">AA30</f>
        <v>0</v>
      </c>
      <c r="AB30" s="5"/>
      <c r="AC30" s="5"/>
    </row>
    <row r="31" spans="1:29" ht="20.25" customHeight="1" x14ac:dyDescent="0.3">
      <c r="A31" s="118" t="s">
        <v>30</v>
      </c>
      <c r="B31" s="119"/>
      <c r="C31" s="116"/>
      <c r="D31" s="116"/>
      <c r="E31" s="116"/>
      <c r="F31" s="116"/>
      <c r="G31" s="116"/>
      <c r="H31" s="116"/>
      <c r="I31" s="116"/>
      <c r="J31" s="116"/>
      <c r="K31" s="116"/>
      <c r="L31" s="116"/>
      <c r="M31" s="116"/>
      <c r="N31" s="116"/>
      <c r="O31" s="116"/>
      <c r="P31" s="116"/>
      <c r="Q31" s="116"/>
      <c r="R31" s="116"/>
      <c r="S31" s="153">
        <f>S16+S20+S26+S28+S30</f>
        <v>2663477</v>
      </c>
      <c r="T31" s="116"/>
      <c r="U31" s="116"/>
      <c r="V31" s="116"/>
      <c r="W31" s="116"/>
      <c r="X31" s="116"/>
      <c r="Y31" s="116"/>
      <c r="Z31" s="117"/>
      <c r="AA31" s="154">
        <v>2724077</v>
      </c>
      <c r="AB31" s="71"/>
      <c r="AC31" s="72"/>
    </row>
    <row r="32" spans="1:29" ht="20.25" customHeight="1" x14ac:dyDescent="0.3">
      <c r="A32" s="63"/>
      <c r="B32" s="29" t="s">
        <v>98</v>
      </c>
      <c r="C32" s="24"/>
      <c r="D32" s="24"/>
      <c r="E32" s="90" t="s">
        <v>83</v>
      </c>
      <c r="F32" s="24" t="s">
        <v>59</v>
      </c>
      <c r="G32" s="24" t="s">
        <v>59</v>
      </c>
      <c r="H32" s="24" t="s">
        <v>59</v>
      </c>
      <c r="I32" s="24" t="s">
        <v>59</v>
      </c>
      <c r="J32" s="24" t="s">
        <v>59</v>
      </c>
      <c r="K32" s="24" t="s">
        <v>59</v>
      </c>
      <c r="L32" s="162" t="s">
        <v>59</v>
      </c>
      <c r="M32" s="162" t="s">
        <v>59</v>
      </c>
      <c r="N32" s="162" t="s">
        <v>59</v>
      </c>
      <c r="O32" s="177" t="s">
        <v>59</v>
      </c>
      <c r="P32" s="177" t="s">
        <v>59</v>
      </c>
      <c r="Q32" s="130" t="s">
        <v>59</v>
      </c>
      <c r="R32" s="93"/>
      <c r="S32" s="151">
        <v>300000</v>
      </c>
      <c r="T32" s="24"/>
      <c r="U32" s="24"/>
      <c r="V32" s="24"/>
      <c r="W32" s="24"/>
      <c r="X32" s="24"/>
      <c r="Y32" s="24">
        <v>71405</v>
      </c>
      <c r="Z32" s="24"/>
      <c r="AA32" s="25">
        <v>300000</v>
      </c>
      <c r="AB32" s="9"/>
      <c r="AC32" s="9"/>
    </row>
    <row r="33" spans="1:29" ht="20.25" customHeight="1" x14ac:dyDescent="0.3">
      <c r="A33" s="63"/>
      <c r="B33" s="28" t="s">
        <v>97</v>
      </c>
      <c r="C33" s="24"/>
      <c r="D33" s="24"/>
      <c r="E33" s="90" t="s">
        <v>99</v>
      </c>
      <c r="F33" s="24" t="s">
        <v>59</v>
      </c>
      <c r="G33" s="24" t="s">
        <v>59</v>
      </c>
      <c r="H33" s="24" t="s">
        <v>59</v>
      </c>
      <c r="I33" s="24" t="s">
        <v>59</v>
      </c>
      <c r="J33" s="24" t="s">
        <v>59</v>
      </c>
      <c r="K33" s="24" t="s">
        <v>59</v>
      </c>
      <c r="L33" s="162" t="s">
        <v>59</v>
      </c>
      <c r="M33" s="162" t="s">
        <v>59</v>
      </c>
      <c r="N33" s="162" t="s">
        <v>59</v>
      </c>
      <c r="O33" s="177" t="s">
        <v>59</v>
      </c>
      <c r="P33" s="177" t="s">
        <v>59</v>
      </c>
      <c r="Q33" s="130" t="s">
        <v>59</v>
      </c>
      <c r="R33" s="93"/>
      <c r="S33" s="151">
        <v>20000</v>
      </c>
      <c r="T33" s="24"/>
      <c r="U33" s="24"/>
      <c r="V33" s="24"/>
      <c r="W33" s="24"/>
      <c r="X33" s="24"/>
      <c r="Y33" s="24">
        <v>74525</v>
      </c>
      <c r="Z33" s="24"/>
      <c r="AA33" s="25">
        <v>20000</v>
      </c>
      <c r="AB33" s="9"/>
      <c r="AC33" s="9"/>
    </row>
    <row r="34" spans="1:29" ht="20.25" customHeight="1" x14ac:dyDescent="0.3">
      <c r="A34" s="63"/>
      <c r="B34" s="28" t="s">
        <v>113</v>
      </c>
      <c r="C34" s="24"/>
      <c r="D34" s="24"/>
      <c r="E34" s="90" t="s">
        <v>114</v>
      </c>
      <c r="F34" s="24" t="s">
        <v>59</v>
      </c>
      <c r="G34" s="24" t="s">
        <v>59</v>
      </c>
      <c r="H34" s="24" t="s">
        <v>59</v>
      </c>
      <c r="I34" s="24" t="s">
        <v>59</v>
      </c>
      <c r="J34" s="24"/>
      <c r="K34" s="24"/>
      <c r="L34" s="162"/>
      <c r="M34" s="162"/>
      <c r="N34" s="162"/>
      <c r="O34" s="177"/>
      <c r="P34" s="177"/>
      <c r="Q34" s="130"/>
      <c r="R34" s="93"/>
      <c r="S34" s="151">
        <v>20000</v>
      </c>
      <c r="T34" s="24"/>
      <c r="U34" s="24"/>
      <c r="V34" s="24"/>
      <c r="W34" s="24"/>
      <c r="X34" s="24"/>
      <c r="Y34" s="24">
        <v>71305</v>
      </c>
      <c r="Z34" s="24"/>
      <c r="AA34" s="25">
        <v>20000</v>
      </c>
      <c r="AB34" s="9"/>
      <c r="AC34" s="9"/>
    </row>
    <row r="35" spans="1:29" ht="20.25" customHeight="1" x14ac:dyDescent="0.3">
      <c r="A35" s="63"/>
      <c r="B35" s="28" t="s">
        <v>96</v>
      </c>
      <c r="C35" s="24"/>
      <c r="D35" s="24"/>
      <c r="E35" s="90" t="s">
        <v>54</v>
      </c>
      <c r="F35" s="24" t="s">
        <v>59</v>
      </c>
      <c r="G35" s="24" t="s">
        <v>59</v>
      </c>
      <c r="H35" s="24" t="s">
        <v>59</v>
      </c>
      <c r="I35" s="24"/>
      <c r="J35" s="24"/>
      <c r="K35" s="24"/>
      <c r="L35" s="24"/>
      <c r="M35" s="24"/>
      <c r="N35" s="24"/>
      <c r="O35" s="98"/>
      <c r="P35" s="98"/>
      <c r="Q35" s="98"/>
      <c r="R35" s="93"/>
      <c r="S35" s="151">
        <v>20000</v>
      </c>
      <c r="T35" s="24"/>
      <c r="U35" s="24"/>
      <c r="V35" s="24"/>
      <c r="W35" s="24"/>
      <c r="X35" s="24"/>
      <c r="Y35" s="24">
        <v>71205</v>
      </c>
      <c r="Z35" s="24"/>
      <c r="AA35" s="25">
        <v>20000</v>
      </c>
      <c r="AB35" s="9"/>
      <c r="AC35" s="9"/>
    </row>
    <row r="36" spans="1:29" ht="26.25" customHeight="1" x14ac:dyDescent="0.3">
      <c r="A36" s="26"/>
      <c r="B36" s="21" t="s">
        <v>28</v>
      </c>
      <c r="C36" s="62"/>
      <c r="D36" s="73"/>
      <c r="E36" s="73"/>
      <c r="F36" s="23"/>
      <c r="G36" s="23"/>
      <c r="H36" s="23"/>
      <c r="I36" s="23"/>
      <c r="J36" s="23"/>
      <c r="K36" s="23"/>
      <c r="L36" s="23"/>
      <c r="M36" s="23"/>
      <c r="N36" s="23"/>
      <c r="O36" s="23"/>
      <c r="P36" s="23"/>
      <c r="Q36" s="23"/>
      <c r="R36" s="23"/>
      <c r="S36" s="152">
        <f>SUM(S32:S33:S35:S35)</f>
        <v>360000</v>
      </c>
      <c r="T36" s="73"/>
      <c r="U36" s="73"/>
      <c r="V36" s="73"/>
      <c r="W36" s="73"/>
      <c r="X36" s="73"/>
      <c r="Y36" s="73"/>
      <c r="Z36" s="74"/>
      <c r="AA36" s="16">
        <f>SUM(AA32:AA35)</f>
        <v>360000</v>
      </c>
      <c r="AB36" s="5"/>
      <c r="AC36" s="5"/>
    </row>
    <row r="37" spans="1:29" ht="27.75" customHeight="1" x14ac:dyDescent="0.3">
      <c r="A37" s="217" t="s">
        <v>95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9"/>
      <c r="AA37" s="18">
        <f>AA13+AA31+AA36</f>
        <v>3382431</v>
      </c>
      <c r="AB37" s="81"/>
      <c r="AC37" s="82"/>
    </row>
    <row r="38" spans="1:29" ht="22.5" customHeight="1" x14ac:dyDescent="0.3">
      <c r="A38" s="214" t="s">
        <v>50</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6"/>
      <c r="AA38" s="37">
        <f>0.03*AA37+AA37</f>
        <v>3483903.93</v>
      </c>
      <c r="AB38" s="38"/>
      <c r="AC38" s="38"/>
    </row>
    <row r="39" spans="1:29" s="3" customFormat="1" ht="22.5" customHeight="1" x14ac:dyDescent="0.3">
      <c r="A39" s="58"/>
      <c r="B39" s="107"/>
      <c r="C39" s="58"/>
      <c r="D39" s="35"/>
      <c r="E39" s="58" t="s">
        <v>108</v>
      </c>
      <c r="M39" s="83"/>
      <c r="N39" s="83"/>
      <c r="O39" s="83"/>
      <c r="P39" s="83"/>
      <c r="Q39" s="83"/>
      <c r="R39" s="122"/>
      <c r="S39" s="85"/>
      <c r="T39" s="85"/>
      <c r="U39" s="213" t="s">
        <v>49</v>
      </c>
      <c r="V39" s="213"/>
      <c r="W39" s="84"/>
      <c r="X39" s="58"/>
      <c r="Y39" s="58"/>
      <c r="Z39" s="58"/>
      <c r="AA39" s="33"/>
      <c r="AB39" s="34"/>
      <c r="AC39" s="34"/>
    </row>
    <row r="40" spans="1:29" ht="22.5" customHeight="1" x14ac:dyDescent="0.3">
      <c r="A40" s="179" t="s">
        <v>112</v>
      </c>
      <c r="B40" s="107"/>
      <c r="C40" s="58"/>
      <c r="D40" s="36"/>
      <c r="E40" s="58" t="s">
        <v>48</v>
      </c>
      <c r="M40" s="86"/>
      <c r="N40" s="86"/>
      <c r="O40" s="86"/>
      <c r="P40" s="86"/>
      <c r="Q40" s="86"/>
      <c r="R40" s="123"/>
      <c r="S40" s="48"/>
      <c r="T40" s="58"/>
      <c r="U40" s="58"/>
      <c r="V40" s="58"/>
      <c r="W40" s="58"/>
      <c r="X40" s="58"/>
      <c r="Y40" s="58"/>
      <c r="Z40" s="58"/>
      <c r="AA40" s="33"/>
      <c r="AB40" s="34"/>
      <c r="AC40" s="34"/>
    </row>
    <row r="41" spans="1:29" ht="22.5" customHeight="1" x14ac:dyDescent="0.3">
      <c r="A41" s="58"/>
      <c r="B41" s="107"/>
      <c r="C41" s="58"/>
      <c r="D41" s="58"/>
      <c r="E41" s="58"/>
      <c r="F41" s="58"/>
      <c r="G41" s="58"/>
      <c r="H41" s="58"/>
      <c r="I41" s="58"/>
      <c r="J41" s="58"/>
      <c r="K41" s="58"/>
      <c r="L41" s="58"/>
      <c r="M41" s="58"/>
      <c r="N41" s="58"/>
      <c r="R41" s="58"/>
      <c r="S41" s="48"/>
      <c r="T41" s="58"/>
      <c r="U41" s="58"/>
      <c r="V41" s="58"/>
      <c r="W41" s="58"/>
      <c r="X41" s="58"/>
      <c r="Y41" s="58"/>
      <c r="Z41" s="58"/>
      <c r="AA41" s="33"/>
      <c r="AB41" s="34"/>
      <c r="AC41" s="34"/>
    </row>
    <row r="42" spans="1:29" s="44" customFormat="1" ht="22.5" customHeight="1" x14ac:dyDescent="0.3">
      <c r="A42" s="58"/>
      <c r="B42" s="59"/>
      <c r="C42" s="39"/>
      <c r="D42" s="58"/>
      <c r="E42" s="58"/>
      <c r="F42" s="58"/>
      <c r="G42" s="58"/>
      <c r="H42" s="58"/>
      <c r="I42" s="58"/>
      <c r="J42" s="58"/>
      <c r="K42" s="58"/>
      <c r="L42" s="58"/>
      <c r="M42" s="58"/>
      <c r="N42" s="58"/>
      <c r="R42" s="58"/>
      <c r="S42" s="48"/>
      <c r="T42" s="58"/>
      <c r="U42" s="58"/>
      <c r="V42" s="58"/>
      <c r="W42" s="58"/>
    </row>
    <row r="43" spans="1:29" s="44" customFormat="1" ht="22.5" customHeight="1" x14ac:dyDescent="0.3">
      <c r="A43" s="58"/>
      <c r="B43" s="107"/>
      <c r="C43" s="39"/>
      <c r="D43" s="58"/>
      <c r="E43" s="39"/>
      <c r="F43" s="39"/>
      <c r="G43" s="58"/>
      <c r="H43" s="39"/>
      <c r="I43" s="39"/>
      <c r="L43" s="43"/>
      <c r="M43" s="43"/>
      <c r="N43" s="43"/>
      <c r="R43" s="43"/>
      <c r="S43" s="43"/>
      <c r="T43" s="43"/>
      <c r="U43" s="43"/>
      <c r="V43" s="43"/>
      <c r="W43" s="58"/>
    </row>
    <row r="44" spans="1:29" s="44" customFormat="1" ht="22.5" customHeight="1" x14ac:dyDescent="0.3">
      <c r="A44" s="58"/>
      <c r="B44" s="107"/>
      <c r="C44" s="39"/>
      <c r="D44" s="58"/>
      <c r="E44" s="39"/>
      <c r="F44" s="39"/>
      <c r="G44" s="58"/>
      <c r="H44" s="39"/>
      <c r="I44" s="39"/>
      <c r="L44" s="43"/>
      <c r="M44" s="43"/>
      <c r="N44" s="43"/>
      <c r="R44" s="43"/>
      <c r="S44" s="43"/>
      <c r="T44" s="43"/>
      <c r="U44" s="43"/>
      <c r="V44" s="43"/>
      <c r="W44" s="58"/>
    </row>
    <row r="45" spans="1:29" s="44" customFormat="1" ht="22.5" customHeight="1" x14ac:dyDescent="0.3">
      <c r="A45" s="58"/>
      <c r="B45" s="107"/>
      <c r="C45" s="57"/>
      <c r="D45" s="58"/>
      <c r="E45" s="57"/>
      <c r="F45" s="58"/>
      <c r="G45" s="58"/>
      <c r="H45" s="57"/>
      <c r="I45" s="57"/>
      <c r="S45" s="49"/>
      <c r="V45" s="58"/>
      <c r="W45" s="58"/>
    </row>
    <row r="46" spans="1:29" s="44" customFormat="1" ht="22.5" customHeight="1" x14ac:dyDescent="0.3">
      <c r="A46" s="58"/>
      <c r="B46" s="107"/>
      <c r="C46" s="57"/>
      <c r="D46" s="58"/>
      <c r="E46" s="57"/>
      <c r="F46" s="58"/>
      <c r="G46" s="58"/>
      <c r="H46" s="57"/>
      <c r="I46" s="57"/>
      <c r="S46" s="49"/>
      <c r="V46" s="58"/>
      <c r="W46" s="58"/>
    </row>
    <row r="47" spans="1:29" s="44" customFormat="1" ht="22.5" customHeight="1" x14ac:dyDescent="0.3">
      <c r="A47" s="58"/>
      <c r="B47" s="107"/>
      <c r="C47" s="57"/>
      <c r="D47" s="58"/>
      <c r="E47" s="57"/>
      <c r="F47" s="58"/>
      <c r="G47" s="58"/>
      <c r="H47" s="57"/>
      <c r="I47" s="57"/>
      <c r="S47" s="49"/>
      <c r="V47" s="58"/>
      <c r="W47" s="58"/>
    </row>
    <row r="48" spans="1:29" s="45" customFormat="1" ht="22.5" customHeight="1" x14ac:dyDescent="0.3">
      <c r="A48" s="58"/>
      <c r="B48" s="107"/>
      <c r="C48" s="57"/>
      <c r="D48" s="58"/>
      <c r="E48" s="57"/>
      <c r="F48" s="58"/>
      <c r="G48" s="58"/>
      <c r="H48" s="57"/>
      <c r="I48" s="57"/>
      <c r="S48" s="49"/>
      <c r="V48" s="58"/>
      <c r="W48" s="58"/>
    </row>
    <row r="49" spans="1:29" s="44" customFormat="1" ht="22.5" customHeight="1" x14ac:dyDescent="0.3">
      <c r="A49" s="58"/>
      <c r="B49" s="107"/>
      <c r="C49" s="58"/>
      <c r="D49" s="58"/>
      <c r="E49" s="58"/>
      <c r="F49" s="58"/>
      <c r="G49" s="58"/>
      <c r="H49" s="58"/>
      <c r="I49" s="58"/>
      <c r="S49" s="49"/>
      <c r="V49" s="58"/>
      <c r="W49" s="58"/>
    </row>
    <row r="50" spans="1:29" s="44" customFormat="1" ht="42.75" customHeight="1" x14ac:dyDescent="0.3">
      <c r="A50" s="58"/>
      <c r="B50" s="107"/>
      <c r="C50" s="57"/>
      <c r="D50" s="58"/>
      <c r="E50" s="39"/>
      <c r="F50" s="39"/>
      <c r="G50" s="58"/>
      <c r="I50" s="43"/>
      <c r="L50" s="43"/>
      <c r="M50" s="43"/>
      <c r="N50" s="43"/>
      <c r="R50" s="43"/>
      <c r="S50" s="43"/>
      <c r="T50" s="43"/>
      <c r="U50" s="43"/>
      <c r="V50" s="43"/>
      <c r="W50" s="58"/>
    </row>
    <row r="51" spans="1:29" ht="22.5" customHeight="1" x14ac:dyDescent="0.3">
      <c r="A51" s="58"/>
      <c r="B51" s="107"/>
      <c r="C51" s="58"/>
      <c r="D51" s="58"/>
      <c r="E51" s="58"/>
      <c r="F51" s="84"/>
      <c r="G51" s="84"/>
      <c r="H51" s="84"/>
      <c r="I51" s="84"/>
      <c r="J51" s="84"/>
      <c r="K51" s="84"/>
      <c r="L51" s="84"/>
      <c r="M51" s="84"/>
      <c r="N51" s="84"/>
      <c r="R51" s="84"/>
      <c r="S51" s="48"/>
      <c r="T51" s="58"/>
      <c r="U51" s="58"/>
      <c r="V51" s="58"/>
      <c r="W51" s="58"/>
      <c r="X51" s="58"/>
      <c r="Y51" s="58"/>
      <c r="Z51" s="58"/>
      <c r="AA51" s="33"/>
      <c r="AB51" s="34"/>
      <c r="AC51" s="34"/>
    </row>
  </sheetData>
  <mergeCells count="35">
    <mergeCell ref="U39:V39"/>
    <mergeCell ref="A38:Z38"/>
    <mergeCell ref="A37:Z37"/>
    <mergeCell ref="F5:Q5"/>
    <mergeCell ref="K1:Q1"/>
    <mergeCell ref="O6:Q6"/>
    <mergeCell ref="L6:N6"/>
    <mergeCell ref="I6:K6"/>
    <mergeCell ref="F6:H6"/>
    <mergeCell ref="X6:X7"/>
    <mergeCell ref="T6:U6"/>
    <mergeCell ref="V6:W6"/>
    <mergeCell ref="A14:A26"/>
    <mergeCell ref="A27:A30"/>
    <mergeCell ref="E6:E7"/>
    <mergeCell ref="T1:Y1"/>
    <mergeCell ref="W2:X2"/>
    <mergeCell ref="B3:AC3"/>
    <mergeCell ref="B4:AC4"/>
    <mergeCell ref="K2:Q2"/>
    <mergeCell ref="R2:S2"/>
    <mergeCell ref="R1:S1"/>
    <mergeCell ref="G1:J1"/>
    <mergeCell ref="G2:J2"/>
    <mergeCell ref="D1:F1"/>
    <mergeCell ref="D2:F2"/>
    <mergeCell ref="R5:AC5"/>
    <mergeCell ref="Y6:Y7"/>
    <mergeCell ref="Z6:Z7"/>
    <mergeCell ref="AA6:AA7"/>
    <mergeCell ref="A8:A12"/>
    <mergeCell ref="B6:B7"/>
    <mergeCell ref="A6:A7"/>
    <mergeCell ref="D6:D7"/>
    <mergeCell ref="C6:C7"/>
  </mergeCells>
  <pageMargins left="0.15" right="0.18" top="0.25" bottom="0.09" header="0.22" footer="0.15"/>
  <pageSetup paperSize="8" scale="48"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2018-03-19T15:00:00+00:00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1482</Value>
      <Value>1</Value>
      <Value>1113</Value>
    </TaxCatchAll>
    <c4e2ab2cc9354bbf9064eeb465a566ea xmlns="1ed4137b-41b2-488b-8250-6d369ec27664">
      <Terms xmlns="http://schemas.microsoft.com/office/infopath/2007/PartnerControls"/>
    </c4e2ab2cc9354bbf9064eeb465a566ea>
    <UndpProjectNo xmlns="1ed4137b-41b2-488b-8250-6d369ec27664">00058316</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_dlc_DocId xmlns="f1161f5b-24a3-4c2d-bc81-44cb9325e8ee">ATLASPDC-4-83762</_dlc_DocId>
    <_dlc_DocIdUrl xmlns="f1161f5b-24a3-4c2d-bc81-44cb9325e8ee">
      <Url>https://info.undp.org/docs/pdc/_layouts/DocIdRedir.aspx?ID=ATLASPDC-4-83762</Url>
      <Description>ATLASPDC-4-83762</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8B403D35-673C-412A-A5A7-983EC184642F}"/>
</file>

<file path=customXml/itemProps2.xml><?xml version="1.0" encoding="utf-8"?>
<ds:datastoreItem xmlns:ds="http://schemas.openxmlformats.org/officeDocument/2006/customXml" ds:itemID="{286C1606-EC2E-4A64-A5BE-83EFF0669EAE}"/>
</file>

<file path=customXml/itemProps3.xml><?xml version="1.0" encoding="utf-8"?>
<ds:datastoreItem xmlns:ds="http://schemas.openxmlformats.org/officeDocument/2006/customXml" ds:itemID="{5F80EC70-3718-41A0-82DB-C99DFE826702}"/>
</file>

<file path=customXml/itemProps4.xml><?xml version="1.0" encoding="utf-8"?>
<ds:datastoreItem xmlns:ds="http://schemas.openxmlformats.org/officeDocument/2006/customXml" ds:itemID="{4F86C635-0803-4899-A02E-DD0A6B626AF0}"/>
</file>

<file path=customXml/itemProps5.xml><?xml version="1.0" encoding="utf-8"?>
<ds:datastoreItem xmlns:ds="http://schemas.openxmlformats.org/officeDocument/2006/customXml" ds:itemID="{15341124-5BA1-4996-95E7-F13677ACB4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AWP</vt:lpstr>
      <vt:lpstr>'2018 AWP'!Print_Area</vt:lpstr>
    </vt:vector>
  </TitlesOfParts>
  <Company>undp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mohammad.alatoom</dc:creator>
  <cp:lastModifiedBy>Osama</cp:lastModifiedBy>
  <cp:lastPrinted>2016-10-30T08:02:23Z</cp:lastPrinted>
  <dcterms:created xsi:type="dcterms:W3CDTF">2010-10-18T12:59:39Z</dcterms:created>
  <dcterms:modified xsi:type="dcterms:W3CDTF">2018-02-04T12:35:37Z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1482;#KWT|f09bdda9-6747-4117-880b-9db45632a044</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bf0a857a-a811-44ae-8abf-7e5aa0bae1e5</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